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Korisnik\Desktop\Financijska izvješća\"/>
    </mc:Choice>
  </mc:AlternateContent>
  <xr:revisionPtr revIDLastSave="0" documentId="8_{51754330-AFCC-4C33-8916-7E428D5881AB}"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8" i="9" l="1"/>
  <c r="J1478" i="9"/>
  <c r="F348" i="9"/>
  <c r="F347" i="9"/>
  <c r="F346" i="9"/>
  <c r="F345" i="9" s="1"/>
  <c r="F344" i="9"/>
  <c r="F343" i="9"/>
  <c r="F342" i="9"/>
  <c r="M341" i="9"/>
  <c r="L341" i="9"/>
  <c r="F341" i="9" s="1"/>
  <c r="B341" i="9" s="1"/>
  <c r="E341" i="9"/>
  <c r="H340" i="9"/>
  <c r="G340" i="9"/>
  <c r="E340" i="9" s="1"/>
  <c r="B340" i="9" s="1"/>
  <c r="F340" i="9"/>
  <c r="F339" i="9"/>
  <c r="F338" i="9"/>
  <c r="F337" i="9"/>
  <c r="F336" i="9"/>
  <c r="H335" i="9"/>
  <c r="G335" i="9"/>
  <c r="F335" i="9"/>
  <c r="E335" i="9"/>
  <c r="B335" i="9" s="1"/>
  <c r="F334" i="9"/>
  <c r="H333" i="9"/>
  <c r="G333" i="9"/>
  <c r="E333" i="9" s="1"/>
  <c r="B333"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H326" i="9"/>
  <c r="G326" i="9"/>
  <c r="F326" i="9"/>
  <c r="H325" i="9"/>
  <c r="G325" i="9"/>
  <c r="E325" i="9" s="1"/>
  <c r="B325" i="9" s="1"/>
  <c r="F325" i="9"/>
  <c r="H324" i="9"/>
  <c r="G324" i="9"/>
  <c r="F324" i="9"/>
  <c r="H323" i="9"/>
  <c r="G323" i="9"/>
  <c r="F323" i="9"/>
  <c r="E323" i="9"/>
  <c r="B323" i="9" s="1"/>
  <c r="H322" i="9"/>
  <c r="G322" i="9"/>
  <c r="E322" i="9" s="1"/>
  <c r="B322" i="9" s="1"/>
  <c r="F322" i="9"/>
  <c r="H321" i="9"/>
  <c r="G321" i="9"/>
  <c r="E321" i="9" s="1"/>
  <c r="B321" i="9" s="1"/>
  <c r="F321" i="9"/>
  <c r="H320" i="9"/>
  <c r="G320" i="9"/>
  <c r="F320" i="9"/>
  <c r="H319" i="9"/>
  <c r="G319" i="9"/>
  <c r="F319" i="9"/>
  <c r="E319" i="9"/>
  <c r="B319" i="9" s="1"/>
  <c r="H318" i="9"/>
  <c r="E318" i="9" s="1"/>
  <c r="B318" i="9" s="1"/>
  <c r="G318" i="9"/>
  <c r="F318" i="9"/>
  <c r="H317" i="9"/>
  <c r="G317" i="9"/>
  <c r="E317" i="9" s="1"/>
  <c r="B317" i="9" s="1"/>
  <c r="F317" i="9"/>
  <c r="F316" i="9"/>
  <c r="F315" i="9"/>
  <c r="F314" i="9"/>
  <c r="H313" i="9"/>
  <c r="G313" i="9"/>
  <c r="E313" i="9" s="1"/>
  <c r="B313" i="9" s="1"/>
  <c r="F313" i="9"/>
  <c r="H312" i="9"/>
  <c r="G312" i="9"/>
  <c r="E312" i="9" s="1"/>
  <c r="B312" i="9" s="1"/>
  <c r="F312" i="9"/>
  <c r="H311" i="9"/>
  <c r="E311" i="9" s="1"/>
  <c r="B311" i="9" s="1"/>
  <c r="G311" i="9"/>
  <c r="F311" i="9"/>
  <c r="F310" i="9"/>
  <c r="F309" i="9"/>
  <c r="F308" i="9"/>
  <c r="H307" i="9"/>
  <c r="G307" i="9"/>
  <c r="E307" i="9" s="1"/>
  <c r="B307" i="9" s="1"/>
  <c r="F307" i="9"/>
  <c r="F306" i="9"/>
  <c r="H305" i="9"/>
  <c r="G305" i="9"/>
  <c r="F305" i="9"/>
  <c r="E305" i="9"/>
  <c r="B305" i="9" s="1"/>
  <c r="H304" i="9"/>
  <c r="G304" i="9"/>
  <c r="F304" i="9"/>
  <c r="F298" i="9" s="1"/>
  <c r="E304" i="9"/>
  <c r="B304" i="9" s="1"/>
  <c r="H303" i="9"/>
  <c r="G303" i="9"/>
  <c r="F303" i="9"/>
  <c r="F302" i="9"/>
  <c r="F301" i="9"/>
  <c r="F300" i="9"/>
  <c r="F299" i="9"/>
  <c r="F297" i="9"/>
  <c r="L296" i="9"/>
  <c r="H296" i="9"/>
  <c r="F296" i="9"/>
  <c r="F295" i="9"/>
  <c r="I294" i="9"/>
  <c r="H294" i="9"/>
  <c r="F294" i="9"/>
  <c r="E294" i="9"/>
  <c r="B294" i="9" s="1"/>
  <c r="E293" i="9"/>
  <c r="M292" i="9"/>
  <c r="L292" i="9"/>
  <c r="F292" i="9" s="1"/>
  <c r="E292" i="9"/>
  <c r="M291" i="9"/>
  <c r="L291" i="9"/>
  <c r="F291" i="9" s="1"/>
  <c r="B291" i="9" s="1"/>
  <c r="E291" i="9"/>
  <c r="M290" i="9"/>
  <c r="L290" i="9"/>
  <c r="F290" i="9" s="1"/>
  <c r="E290" i="9"/>
  <c r="M289" i="9"/>
  <c r="L289" i="9"/>
  <c r="F289" i="9"/>
  <c r="E289" i="9"/>
  <c r="B289" i="9" s="1"/>
  <c r="M288" i="9"/>
  <c r="L288" i="9"/>
  <c r="F288" i="9" s="1"/>
  <c r="E288" i="9"/>
  <c r="B288" i="9" s="1"/>
  <c r="M287" i="9"/>
  <c r="L287" i="9"/>
  <c r="F287" i="9" s="1"/>
  <c r="B287" i="9" s="1"/>
  <c r="E287" i="9"/>
  <c r="M286" i="9"/>
  <c r="L286" i="9"/>
  <c r="F286" i="9" s="1"/>
  <c r="E286" i="9"/>
  <c r="B286" i="9" s="1"/>
  <c r="M285" i="9"/>
  <c r="L285" i="9"/>
  <c r="F285" i="9"/>
  <c r="E285" i="9"/>
  <c r="B285" i="9" s="1"/>
  <c r="M284" i="9"/>
  <c r="L284" i="9"/>
  <c r="F284" i="9" s="1"/>
  <c r="E284" i="9"/>
  <c r="M283" i="9"/>
  <c r="L283" i="9"/>
  <c r="F283" i="9" s="1"/>
  <c r="B283" i="9" s="1"/>
  <c r="E283" i="9"/>
  <c r="M282" i="9"/>
  <c r="L282" i="9"/>
  <c r="F282" i="9" s="1"/>
  <c r="E282" i="9"/>
  <c r="M281" i="9"/>
  <c r="L281" i="9"/>
  <c r="F281" i="9"/>
  <c r="E281" i="9"/>
  <c r="B281" i="9" s="1"/>
  <c r="M280" i="9"/>
  <c r="L280" i="9"/>
  <c r="F280" i="9" s="1"/>
  <c r="E280" i="9"/>
  <c r="B280" i="9" s="1"/>
  <c r="M279" i="9"/>
  <c r="L279" i="9"/>
  <c r="F279" i="9" s="1"/>
  <c r="B279" i="9" s="1"/>
  <c r="E279" i="9"/>
  <c r="M278" i="9"/>
  <c r="L278" i="9"/>
  <c r="F278" i="9" s="1"/>
  <c r="E278" i="9"/>
  <c r="B278" i="9" s="1"/>
  <c r="M277" i="9"/>
  <c r="L277" i="9"/>
  <c r="F277" i="9"/>
  <c r="E277" i="9"/>
  <c r="B277" i="9" s="1"/>
  <c r="M276" i="9"/>
  <c r="L276" i="9"/>
  <c r="F276" i="9" s="1"/>
  <c r="E276" i="9"/>
  <c r="B276" i="9" s="1"/>
  <c r="M275" i="9"/>
  <c r="L275" i="9"/>
  <c r="F275" i="9" s="1"/>
  <c r="B275" i="9" s="1"/>
  <c r="E275" i="9"/>
  <c r="M274" i="9"/>
  <c r="L274" i="9"/>
  <c r="F274" i="9" s="1"/>
  <c r="E274" i="9"/>
  <c r="M273" i="9"/>
  <c r="L273" i="9"/>
  <c r="F273" i="9"/>
  <c r="E273" i="9"/>
  <c r="B273" i="9" s="1"/>
  <c r="M272" i="9"/>
  <c r="L272" i="9"/>
  <c r="F272" i="9" s="1"/>
  <c r="E272" i="9"/>
  <c r="B272" i="9" s="1"/>
  <c r="M271" i="9"/>
  <c r="L271" i="9"/>
  <c r="F271" i="9" s="1"/>
  <c r="B271" i="9" s="1"/>
  <c r="E271" i="9"/>
  <c r="M270" i="9"/>
  <c r="L270" i="9"/>
  <c r="F270" i="9" s="1"/>
  <c r="E270" i="9"/>
  <c r="M269" i="9"/>
  <c r="L269" i="9"/>
  <c r="F269" i="9"/>
  <c r="E269" i="9"/>
  <c r="B269" i="9" s="1"/>
  <c r="M268" i="9"/>
  <c r="L268" i="9"/>
  <c r="F268" i="9" s="1"/>
  <c r="E268" i="9"/>
  <c r="M267" i="9"/>
  <c r="L267" i="9"/>
  <c r="F267" i="9" s="1"/>
  <c r="B267" i="9" s="1"/>
  <c r="E267" i="9"/>
  <c r="M266" i="9"/>
  <c r="L266" i="9"/>
  <c r="F266" i="9" s="1"/>
  <c r="E266" i="9"/>
  <c r="M265" i="9"/>
  <c r="L265" i="9"/>
  <c r="F265" i="9"/>
  <c r="E265" i="9"/>
  <c r="B265" i="9" s="1"/>
  <c r="M264" i="9"/>
  <c r="L264" i="9"/>
  <c r="F264" i="9" s="1"/>
  <c r="E264" i="9"/>
  <c r="B264" i="9" s="1"/>
  <c r="M263" i="9"/>
  <c r="L263" i="9"/>
  <c r="F263" i="9" s="1"/>
  <c r="B263" i="9" s="1"/>
  <c r="E263" i="9"/>
  <c r="M262" i="9"/>
  <c r="L262" i="9"/>
  <c r="F262" i="9" s="1"/>
  <c r="E262" i="9"/>
  <c r="M261" i="9"/>
  <c r="L261" i="9"/>
  <c r="F261" i="9"/>
  <c r="E261" i="9"/>
  <c r="M260" i="9"/>
  <c r="L260" i="9"/>
  <c r="F260" i="9" s="1"/>
  <c r="E260" i="9"/>
  <c r="B260" i="9" s="1"/>
  <c r="M259" i="9"/>
  <c r="L259" i="9"/>
  <c r="E259" i="9"/>
  <c r="M258" i="9"/>
  <c r="L258" i="9"/>
  <c r="F258" i="9" s="1"/>
  <c r="E258" i="9"/>
  <c r="B258" i="9" s="1"/>
  <c r="M257" i="9"/>
  <c r="L257" i="9"/>
  <c r="F257" i="9"/>
  <c r="E257" i="9"/>
  <c r="B257" i="9" s="1"/>
  <c r="M256" i="9"/>
  <c r="L256" i="9"/>
  <c r="F256" i="9" s="1"/>
  <c r="E256" i="9"/>
  <c r="M255" i="9"/>
  <c r="L255" i="9"/>
  <c r="F255" i="9" s="1"/>
  <c r="B255" i="9" s="1"/>
  <c r="E255" i="9"/>
  <c r="M254" i="9"/>
  <c r="L254" i="9"/>
  <c r="F254" i="9" s="1"/>
  <c r="E254" i="9"/>
  <c r="M253" i="9"/>
  <c r="L253" i="9"/>
  <c r="F253" i="9"/>
  <c r="E253" i="9"/>
  <c r="M252" i="9"/>
  <c r="L252" i="9"/>
  <c r="F252" i="9" s="1"/>
  <c r="E252" i="9"/>
  <c r="B252" i="9" s="1"/>
  <c r="M251" i="9"/>
  <c r="L251" i="9"/>
  <c r="E251" i="9"/>
  <c r="M250" i="9"/>
  <c r="L250" i="9"/>
  <c r="F250" i="9" s="1"/>
  <c r="E250" i="9"/>
  <c r="B250" i="9" s="1"/>
  <c r="M249" i="9"/>
  <c r="L249" i="9"/>
  <c r="F249" i="9"/>
  <c r="E249" i="9"/>
  <c r="B249" i="9" s="1"/>
  <c r="M248" i="9"/>
  <c r="L248" i="9"/>
  <c r="F248" i="9" s="1"/>
  <c r="E248" i="9"/>
  <c r="M247" i="9"/>
  <c r="L247" i="9"/>
  <c r="F247" i="9" s="1"/>
  <c r="B247" i="9" s="1"/>
  <c r="E247" i="9"/>
  <c r="M246" i="9"/>
  <c r="L246" i="9"/>
  <c r="F246" i="9" s="1"/>
  <c r="E246" i="9"/>
  <c r="B246" i="9" s="1"/>
  <c r="M245" i="9"/>
  <c r="L245" i="9"/>
  <c r="F245" i="9"/>
  <c r="E245" i="9"/>
  <c r="M244" i="9"/>
  <c r="L244" i="9"/>
  <c r="F244" i="9" s="1"/>
  <c r="E244" i="9"/>
  <c r="M243" i="9"/>
  <c r="L243" i="9"/>
  <c r="F243" i="9" s="1"/>
  <c r="B243" i="9" s="1"/>
  <c r="E243" i="9"/>
  <c r="M242" i="9"/>
  <c r="L242" i="9"/>
  <c r="E242" i="9"/>
  <c r="M241" i="9"/>
  <c r="F241" i="9" s="1"/>
  <c r="B241" i="9" s="1"/>
  <c r="L241" i="9"/>
  <c r="E241" i="9"/>
  <c r="M240" i="9"/>
  <c r="L240" i="9"/>
  <c r="F240" i="9"/>
  <c r="E240" i="9"/>
  <c r="B240" i="9" s="1"/>
  <c r="M239" i="9"/>
  <c r="L239" i="9"/>
  <c r="F239" i="9"/>
  <c r="B239" i="9" s="1"/>
  <c r="E239" i="9"/>
  <c r="M238" i="9"/>
  <c r="L238" i="9"/>
  <c r="F238" i="9" s="1"/>
  <c r="E238" i="9"/>
  <c r="B238" i="9" s="1"/>
  <c r="M237" i="9"/>
  <c r="L237" i="9"/>
  <c r="F237" i="9"/>
  <c r="E237" i="9"/>
  <c r="B237" i="9" s="1"/>
  <c r="M236" i="9"/>
  <c r="L236" i="9"/>
  <c r="E236" i="9"/>
  <c r="M235" i="9"/>
  <c r="L235" i="9"/>
  <c r="F235" i="9" s="1"/>
  <c r="B235" i="9" s="1"/>
  <c r="E235" i="9"/>
  <c r="M234" i="9"/>
  <c r="L234" i="9"/>
  <c r="E234" i="9"/>
  <c r="M233" i="9"/>
  <c r="F233" i="9" s="1"/>
  <c r="B233" i="9" s="1"/>
  <c r="L233" i="9"/>
  <c r="E233" i="9"/>
  <c r="M232" i="9"/>
  <c r="L232" i="9"/>
  <c r="F232" i="9"/>
  <c r="E232" i="9"/>
  <c r="B232" i="9" s="1"/>
  <c r="M231" i="9"/>
  <c r="L231" i="9"/>
  <c r="F231" i="9"/>
  <c r="B231" i="9" s="1"/>
  <c r="E231" i="9"/>
  <c r="M230" i="9"/>
  <c r="L230" i="9"/>
  <c r="F230" i="9" s="1"/>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G170" i="9"/>
  <c r="F170" i="9"/>
  <c r="B170" i="9"/>
  <c r="H169" i="9"/>
  <c r="G169" i="9"/>
  <c r="F169" i="9"/>
  <c r="E169" i="9"/>
  <c r="B169" i="9" s="1"/>
  <c r="H168" i="9"/>
  <c r="G168" i="9"/>
  <c r="E168" i="9" s="1"/>
  <c r="B168" i="9" s="1"/>
  <c r="F168" i="9"/>
  <c r="H167" i="9"/>
  <c r="G167" i="9"/>
  <c r="E167" i="9" s="1"/>
  <c r="B167" i="9" s="1"/>
  <c r="F167" i="9"/>
  <c r="H166" i="9"/>
  <c r="E166" i="9" s="1"/>
  <c r="G166" i="9"/>
  <c r="F166" i="9"/>
  <c r="B166" i="9"/>
  <c r="H165" i="9"/>
  <c r="G165" i="9"/>
  <c r="F165" i="9"/>
  <c r="E165" i="9"/>
  <c r="B165" i="9" s="1"/>
  <c r="H164" i="9"/>
  <c r="G164" i="9"/>
  <c r="E164" i="9" s="1"/>
  <c r="B164" i="9" s="1"/>
  <c r="F164" i="9"/>
  <c r="H163" i="9"/>
  <c r="G163" i="9"/>
  <c r="E163" i="9" s="1"/>
  <c r="B163" i="9" s="1"/>
  <c r="F163" i="9"/>
  <c r="H162" i="9"/>
  <c r="E162" i="9" s="1"/>
  <c r="G162" i="9"/>
  <c r="F162" i="9"/>
  <c r="B162" i="9"/>
  <c r="H161" i="9"/>
  <c r="G161" i="9"/>
  <c r="F161" i="9"/>
  <c r="E161" i="9"/>
  <c r="B161" i="9" s="1"/>
  <c r="H160" i="9"/>
  <c r="G160" i="9"/>
  <c r="E160" i="9" s="1"/>
  <c r="B160" i="9" s="1"/>
  <c r="F160" i="9"/>
  <c r="H159" i="9"/>
  <c r="G159" i="9"/>
  <c r="E159" i="9" s="1"/>
  <c r="B159" i="9" s="1"/>
  <c r="F159" i="9"/>
  <c r="H158" i="9"/>
  <c r="E158" i="9" s="1"/>
  <c r="G158" i="9"/>
  <c r="F158" i="9"/>
  <c r="B158" i="9"/>
  <c r="H157" i="9"/>
  <c r="G157" i="9"/>
  <c r="F157" i="9"/>
  <c r="E157" i="9"/>
  <c r="B157" i="9" s="1"/>
  <c r="F156" i="9"/>
  <c r="H155" i="9"/>
  <c r="G155" i="9"/>
  <c r="E155" i="9" s="1"/>
  <c r="B155" i="9" s="1"/>
  <c r="F155" i="9"/>
  <c r="H154" i="9"/>
  <c r="E154" i="9" s="1"/>
  <c r="G154" i="9"/>
  <c r="F154" i="9"/>
  <c r="B154" i="9"/>
  <c r="H153" i="9"/>
  <c r="G153" i="9"/>
  <c r="F153" i="9"/>
  <c r="E153" i="9"/>
  <c r="B153" i="9" s="1"/>
  <c r="H152" i="9"/>
  <c r="G152" i="9"/>
  <c r="E152" i="9" s="1"/>
  <c r="B152" i="9" s="1"/>
  <c r="F152" i="9"/>
  <c r="H151" i="9"/>
  <c r="G151" i="9"/>
  <c r="E151" i="9" s="1"/>
  <c r="B151" i="9" s="1"/>
  <c r="F151" i="9"/>
  <c r="H150" i="9"/>
  <c r="E150" i="9" s="1"/>
  <c r="G150" i="9"/>
  <c r="F150" i="9"/>
  <c r="B150" i="9"/>
  <c r="H149" i="9"/>
  <c r="G149" i="9"/>
  <c r="F149" i="9"/>
  <c r="E149" i="9"/>
  <c r="B149" i="9" s="1"/>
  <c r="H148" i="9"/>
  <c r="G148" i="9"/>
  <c r="E148" i="9" s="1"/>
  <c r="B148" i="9" s="1"/>
  <c r="F148" i="9"/>
  <c r="H147" i="9"/>
  <c r="G147" i="9"/>
  <c r="E147" i="9" s="1"/>
  <c r="B147" i="9" s="1"/>
  <c r="F147" i="9"/>
  <c r="H146" i="9"/>
  <c r="E146" i="9" s="1"/>
  <c r="G146" i="9"/>
  <c r="F146" i="9"/>
  <c r="B146" i="9"/>
  <c r="H145" i="9"/>
  <c r="G145" i="9"/>
  <c r="F145" i="9"/>
  <c r="E145" i="9"/>
  <c r="B145" i="9" s="1"/>
  <c r="H144" i="9"/>
  <c r="G144" i="9"/>
  <c r="E144" i="9" s="1"/>
  <c r="B144" i="9" s="1"/>
  <c r="F144" i="9"/>
  <c r="H143" i="9"/>
  <c r="G143" i="9"/>
  <c r="E143" i="9" s="1"/>
  <c r="B143" i="9" s="1"/>
  <c r="F143" i="9"/>
  <c r="H142" i="9"/>
  <c r="E142" i="9" s="1"/>
  <c r="G142" i="9"/>
  <c r="F142" i="9"/>
  <c r="B142" i="9"/>
  <c r="H141" i="9"/>
  <c r="G141" i="9"/>
  <c r="F141" i="9"/>
  <c r="E141" i="9"/>
  <c r="B141" i="9" s="1"/>
  <c r="H140" i="9"/>
  <c r="G140" i="9"/>
  <c r="E140" i="9" s="1"/>
  <c r="B140" i="9" s="1"/>
  <c r="F140" i="9"/>
  <c r="H139" i="9"/>
  <c r="G139" i="9"/>
  <c r="E139" i="9" s="1"/>
  <c r="B139" i="9" s="1"/>
  <c r="F139" i="9"/>
  <c r="H138" i="9"/>
  <c r="E138" i="9" s="1"/>
  <c r="G138" i="9"/>
  <c r="F138" i="9"/>
  <c r="B138" i="9"/>
  <c r="H137" i="9"/>
  <c r="G137" i="9"/>
  <c r="F137" i="9"/>
  <c r="E137" i="9"/>
  <c r="B137" i="9" s="1"/>
  <c r="H136" i="9"/>
  <c r="G136" i="9"/>
  <c r="F136" i="9"/>
  <c r="E136" i="9"/>
  <c r="B136" i="9" s="1"/>
  <c r="H135" i="9"/>
  <c r="E135" i="9" s="1"/>
  <c r="B135" i="9" s="1"/>
  <c r="G135" i="9"/>
  <c r="F135" i="9"/>
  <c r="H134" i="9"/>
  <c r="G134" i="9"/>
  <c r="F134" i="9"/>
  <c r="E134" i="9"/>
  <c r="B134" i="9" s="1"/>
  <c r="H133" i="9"/>
  <c r="G133" i="9"/>
  <c r="E133" i="9" s="1"/>
  <c r="B133" i="9" s="1"/>
  <c r="F133" i="9"/>
  <c r="H132" i="9"/>
  <c r="G132" i="9"/>
  <c r="E132" i="9" s="1"/>
  <c r="B132" i="9" s="1"/>
  <c r="F132" i="9"/>
  <c r="H131" i="9"/>
  <c r="E131" i="9" s="1"/>
  <c r="G131" i="9"/>
  <c r="F131" i="9"/>
  <c r="B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G123" i="9"/>
  <c r="F123" i="9"/>
  <c r="B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G115" i="9"/>
  <c r="F115" i="9"/>
  <c r="B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G107" i="9"/>
  <c r="F107" i="9"/>
  <c r="B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G99" i="9"/>
  <c r="F99" i="9"/>
  <c r="B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G91" i="9"/>
  <c r="F91" i="9"/>
  <c r="B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G83" i="9"/>
  <c r="F83" i="9"/>
  <c r="B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G75" i="9"/>
  <c r="F75" i="9"/>
  <c r="B75" i="9"/>
  <c r="H74" i="9"/>
  <c r="G74" i="9"/>
  <c r="F74" i="9"/>
  <c r="E74" i="9"/>
  <c r="B74" i="9" s="1"/>
  <c r="H73" i="9"/>
  <c r="G73" i="9"/>
  <c r="E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G67" i="9"/>
  <c r="F67" i="9"/>
  <c r="B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G59" i="9"/>
  <c r="F59" i="9"/>
  <c r="B59" i="9"/>
  <c r="H58" i="9"/>
  <c r="G58" i="9"/>
  <c r="F58" i="9"/>
  <c r="E58" i="9"/>
  <c r="B58" i="9" s="1"/>
  <c r="H57" i="9"/>
  <c r="G57" i="9"/>
  <c r="E57" i="9" s="1"/>
  <c r="F57" i="9"/>
  <c r="H56" i="9"/>
  <c r="G56" i="9"/>
  <c r="E56" i="9" s="1"/>
  <c r="B56" i="9" s="1"/>
  <c r="F56" i="9"/>
  <c r="H55" i="9"/>
  <c r="E55" i="9" s="1"/>
  <c r="B55" i="9" s="1"/>
  <c r="G55" i="9"/>
  <c r="F55" i="9"/>
  <c r="H54" i="9"/>
  <c r="G54" i="9"/>
  <c r="F54" i="9"/>
  <c r="E54" i="9"/>
  <c r="B54" i="9" s="1"/>
  <c r="H53" i="9"/>
  <c r="G53" i="9"/>
  <c r="E53" i="9" s="1"/>
  <c r="B53" i="9" s="1"/>
  <c r="F53" i="9"/>
  <c r="H52" i="9"/>
  <c r="G52" i="9"/>
  <c r="E52" i="9" s="1"/>
  <c r="B52" i="9" s="1"/>
  <c r="F52" i="9"/>
  <c r="H51" i="9"/>
  <c r="E51" i="9" s="1"/>
  <c r="G51" i="9"/>
  <c r="F51" i="9"/>
  <c r="B51" i="9"/>
  <c r="H50" i="9"/>
  <c r="G50" i="9"/>
  <c r="F50" i="9"/>
  <c r="E50" i="9"/>
  <c r="B50" i="9" s="1"/>
  <c r="H49" i="9"/>
  <c r="G49" i="9"/>
  <c r="E49" i="9" s="1"/>
  <c r="F49" i="9"/>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E43" i="9" s="1"/>
  <c r="G43" i="9"/>
  <c r="F43" i="9"/>
  <c r="B43" i="9"/>
  <c r="H42" i="9"/>
  <c r="G42" i="9"/>
  <c r="F42" i="9"/>
  <c r="E42" i="9"/>
  <c r="B42" i="9" s="1"/>
  <c r="H41" i="9"/>
  <c r="G41" i="9"/>
  <c r="E41" i="9" s="1"/>
  <c r="F41" i="9"/>
  <c r="H40" i="9"/>
  <c r="G40" i="9"/>
  <c r="E40" i="9" s="1"/>
  <c r="B40" i="9" s="1"/>
  <c r="F40" i="9"/>
  <c r="H39" i="9"/>
  <c r="E39" i="9" s="1"/>
  <c r="B39" i="9" s="1"/>
  <c r="G39" i="9"/>
  <c r="F39" i="9"/>
  <c r="H38" i="9"/>
  <c r="G38" i="9"/>
  <c r="F38" i="9"/>
  <c r="E38" i="9"/>
  <c r="B38" i="9" s="1"/>
  <c r="H37" i="9"/>
  <c r="G37" i="9"/>
  <c r="E37" i="9" s="1"/>
  <c r="B37" i="9" s="1"/>
  <c r="F37" i="9"/>
  <c r="H36" i="9"/>
  <c r="G36" i="9"/>
  <c r="E36" i="9" s="1"/>
  <c r="B36" i="9" s="1"/>
  <c r="F36" i="9"/>
  <c r="H35" i="9"/>
  <c r="E35" i="9" s="1"/>
  <c r="G35" i="9"/>
  <c r="F35" i="9"/>
  <c r="B35" i="9"/>
  <c r="H34" i="9"/>
  <c r="G34" i="9"/>
  <c r="F34" i="9"/>
  <c r="E34" i="9"/>
  <c r="B34" i="9" s="1"/>
  <c r="H33" i="9"/>
  <c r="G33" i="9"/>
  <c r="E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E27" i="9" s="1"/>
  <c r="G27" i="9"/>
  <c r="F27" i="9"/>
  <c r="B27" i="9"/>
  <c r="H26" i="9"/>
  <c r="G26" i="9"/>
  <c r="F26" i="9"/>
  <c r="E26" i="9"/>
  <c r="B26" i="9" s="1"/>
  <c r="H25" i="9"/>
  <c r="G25" i="9"/>
  <c r="E25" i="9" s="1"/>
  <c r="F25" i="9"/>
  <c r="F24" i="9"/>
  <c r="F4" i="9"/>
  <c r="O3" i="9"/>
  <c r="G296" i="9" s="1"/>
  <c r="E296" i="9" s="1"/>
  <c r="B296" i="9" s="1"/>
  <c r="I3" i="9"/>
  <c r="H3" i="9"/>
  <c r="G3" i="9"/>
  <c r="D104" i="8"/>
  <c r="I41" i="3" s="1"/>
  <c r="D97" i="8"/>
  <c r="D92" i="8"/>
  <c r="D87" i="8"/>
  <c r="D82" i="8"/>
  <c r="C1659" i="1" s="1"/>
  <c r="D77" i="8"/>
  <c r="D72" i="8"/>
  <c r="D67" i="8"/>
  <c r="D62" i="8"/>
  <c r="C1639" i="1" s="1"/>
  <c r="D57" i="8"/>
  <c r="D51" i="8" s="1"/>
  <c r="D45" i="8" s="1"/>
  <c r="I40" i="3" s="1"/>
  <c r="D52" i="8"/>
  <c r="D46" i="8"/>
  <c r="C1623" i="1" s="1"/>
  <c r="D37" i="8"/>
  <c r="D27" i="8"/>
  <c r="D25" i="8"/>
  <c r="D18" i="8"/>
  <c r="D8" i="8"/>
  <c r="D6" i="8"/>
  <c r="E44" i="7"/>
  <c r="I36" i="3" s="1"/>
  <c r="D44" i="7"/>
  <c r="E39" i="7"/>
  <c r="D39" i="7"/>
  <c r="D38" i="7" s="1"/>
  <c r="E38" i="7"/>
  <c r="I35" i="3" s="1"/>
  <c r="E30" i="7"/>
  <c r="D30" i="7"/>
  <c r="D22" i="7" s="1"/>
  <c r="H34" i="3" s="1"/>
  <c r="E23" i="7"/>
  <c r="E22" i="7" s="1"/>
  <c r="I34" i="3" s="1"/>
  <c r="D23" i="7"/>
  <c r="E14" i="7"/>
  <c r="D14" i="7"/>
  <c r="E7" i="7"/>
  <c r="D7" i="7"/>
  <c r="D6" i="7" s="1"/>
  <c r="E6" i="7"/>
  <c r="E5" i="7" s="1"/>
  <c r="I33" i="3"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F118" i="6" s="1"/>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E82" i="6"/>
  <c r="F82" i="6" s="1"/>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F54" i="6" s="1"/>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E5" i="6" s="1"/>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c r="E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F264" i="5"/>
  <c r="E264" i="5"/>
  <c r="D264" i="5"/>
  <c r="F263" i="5"/>
  <c r="F262" i="5"/>
  <c r="F261" i="5"/>
  <c r="E260" i="5"/>
  <c r="D260" i="5"/>
  <c r="F259" i="5"/>
  <c r="F258" i="5"/>
  <c r="F257" i="5"/>
  <c r="E256" i="5"/>
  <c r="F256" i="5" s="1"/>
  <c r="D256" i="5"/>
  <c r="D255" i="5"/>
  <c r="F254" i="5"/>
  <c r="F253" i="5"/>
  <c r="E252" i="5"/>
  <c r="F252" i="5" s="1"/>
  <c r="D252" i="5"/>
  <c r="F250" i="5"/>
  <c r="F249" i="5"/>
  <c r="E248" i="5"/>
  <c r="D1252" i="1" s="1"/>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E219" i="5"/>
  <c r="H339" i="9" s="1"/>
  <c r="D219" i="5"/>
  <c r="F218" i="5"/>
  <c r="F217" i="5"/>
  <c r="F216" i="5"/>
  <c r="F215" i="5"/>
  <c r="F214" i="5"/>
  <c r="F213" i="5"/>
  <c r="F212" i="5"/>
  <c r="F211" i="5"/>
  <c r="E211" i="5"/>
  <c r="D211" i="5"/>
  <c r="F210" i="5"/>
  <c r="F209" i="5"/>
  <c r="F208" i="5"/>
  <c r="F207" i="5"/>
  <c r="F206" i="5"/>
  <c r="F205" i="5"/>
  <c r="E204" i="5"/>
  <c r="D204" i="5"/>
  <c r="E203" i="5"/>
  <c r="H338" i="9" s="1"/>
  <c r="F202" i="5"/>
  <c r="F201" i="5"/>
  <c r="F200" i="5"/>
  <c r="F199" i="5"/>
  <c r="F198" i="5"/>
  <c r="F197"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D181" i="5"/>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F87" i="5"/>
  <c r="F86" i="5"/>
  <c r="F85" i="5"/>
  <c r="F84" i="5"/>
  <c r="F83" i="5"/>
  <c r="F82" i="5"/>
  <c r="E82" i="5"/>
  <c r="D82" i="5"/>
  <c r="F81" i="5"/>
  <c r="F80" i="5"/>
  <c r="F79" i="5"/>
  <c r="F78" i="5"/>
  <c r="F77" i="5"/>
  <c r="F76" i="5"/>
  <c r="E76" i="5"/>
  <c r="D76" i="5"/>
  <c r="F75" i="5"/>
  <c r="F74" i="5"/>
  <c r="F73" i="5"/>
  <c r="F72" i="5"/>
  <c r="E71" i="5"/>
  <c r="E70"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E13" i="5"/>
  <c r="F13" i="5" s="1"/>
  <c r="D13" i="5"/>
  <c r="E12" i="5"/>
  <c r="E7"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E522" i="4" s="1"/>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G180" i="9" s="1"/>
  <c r="F472" i="4"/>
  <c r="F471" i="4"/>
  <c r="E470" i="4"/>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F428" i="4"/>
  <c r="E428" i="4"/>
  <c r="D428" i="4"/>
  <c r="F427" i="4"/>
  <c r="E427" i="4"/>
  <c r="D427" i="4"/>
  <c r="E426" i="4"/>
  <c r="E648" i="4" s="1"/>
  <c r="D426" i="4"/>
  <c r="F426" i="4" s="1"/>
  <c r="F421" i="4"/>
  <c r="F420" i="4"/>
  <c r="F419" i="4"/>
  <c r="F416" i="4"/>
  <c r="F415" i="4"/>
  <c r="F414" i="4"/>
  <c r="F413" i="4"/>
  <c r="E412" i="4"/>
  <c r="D412" i="4"/>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F372" i="4"/>
  <c r="F371" i="4"/>
  <c r="F370" i="4"/>
  <c r="F369" i="4"/>
  <c r="F368" i="4"/>
  <c r="F367" i="4"/>
  <c r="E366" i="4"/>
  <c r="E361" i="4" s="1"/>
  <c r="E360" i="4" s="1"/>
  <c r="E418" i="4" s="1"/>
  <c r="D366" i="4"/>
  <c r="F366" i="4" s="1"/>
  <c r="F365" i="4"/>
  <c r="F364" i="4"/>
  <c r="F363" i="4"/>
  <c r="F362" i="4"/>
  <c r="E362" i="4"/>
  <c r="D362" i="4"/>
  <c r="D361" i="4" s="1"/>
  <c r="F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E309" i="4" s="1"/>
  <c r="E308" i="4" s="1"/>
  <c r="D314" i="4"/>
  <c r="F314" i="4" s="1"/>
  <c r="F313" i="4"/>
  <c r="F312" i="4"/>
  <c r="F311" i="4"/>
  <c r="F310" i="4"/>
  <c r="E310" i="4"/>
  <c r="D310" i="4"/>
  <c r="D309" i="4" s="1"/>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8" i="4"/>
  <c r="F267" i="4"/>
  <c r="F266" i="4"/>
  <c r="F265" i="4"/>
  <c r="F264" i="4"/>
  <c r="E263" i="4"/>
  <c r="E262" i="4" s="1"/>
  <c r="D263" i="4"/>
  <c r="F263" i="4" s="1"/>
  <c r="F261" i="4"/>
  <c r="F260" i="4"/>
  <c r="F259" i="4"/>
  <c r="F258" i="4"/>
  <c r="F257" i="4"/>
  <c r="E257" i="4"/>
  <c r="D257" i="4"/>
  <c r="F256" i="4"/>
  <c r="F255" i="4"/>
  <c r="E254" i="4"/>
  <c r="D254" i="4"/>
  <c r="F254" i="4" s="1"/>
  <c r="F253" i="4"/>
  <c r="F252" i="4"/>
  <c r="F251" i="4"/>
  <c r="F250" i="4"/>
  <c r="E250" i="4"/>
  <c r="E230" i="4" s="1"/>
  <c r="D226" i="1" s="1"/>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F141" i="4"/>
  <c r="E141" i="4"/>
  <c r="D141" i="4"/>
  <c r="F140" i="4"/>
  <c r="E140" i="4"/>
  <c r="D140" i="4"/>
  <c r="F139" i="4"/>
  <c r="F138" i="4"/>
  <c r="F137" i="4"/>
  <c r="F136" i="4"/>
  <c r="E135" i="4"/>
  <c r="E134" i="4" s="1"/>
  <c r="D130" i="1" s="1"/>
  <c r="D135" i="4"/>
  <c r="F135" i="4" s="1"/>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D91" i="4"/>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2" i="4"/>
  <c r="F21" i="4"/>
  <c r="F20" i="4"/>
  <c r="F19" i="4"/>
  <c r="F18" i="4"/>
  <c r="E17" i="4"/>
  <c r="D17" i="4"/>
  <c r="F17" i="4" s="1"/>
  <c r="F16" i="4"/>
  <c r="F15" i="4"/>
  <c r="F14" i="4"/>
  <c r="F13" i="4"/>
  <c r="F12" i="4"/>
  <c r="F11" i="4"/>
  <c r="F10" i="4"/>
  <c r="F9" i="4"/>
  <c r="E8" i="4"/>
  <c r="D8" i="4"/>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6" i="1"/>
  <c r="H1686" i="1" s="1"/>
  <c r="G1685" i="1"/>
  <c r="C1685" i="1"/>
  <c r="H1685" i="1" s="1"/>
  <c r="C1684" i="1"/>
  <c r="G1684" i="1" s="1"/>
  <c r="H1683" i="1"/>
  <c r="G1683" i="1"/>
  <c r="C1683" i="1"/>
  <c r="H1682" i="1"/>
  <c r="G1682" i="1"/>
  <c r="C1682" i="1"/>
  <c r="C1681" i="1"/>
  <c r="H1681" i="1" s="1"/>
  <c r="H1680" i="1"/>
  <c r="C1680" i="1"/>
  <c r="G1680" i="1" s="1"/>
  <c r="H1679" i="1"/>
  <c r="G1679" i="1"/>
  <c r="C1679" i="1"/>
  <c r="C1678" i="1"/>
  <c r="G1677" i="1"/>
  <c r="C1677" i="1"/>
  <c r="H1677" i="1" s="1"/>
  <c r="C1676" i="1"/>
  <c r="H1675" i="1"/>
  <c r="G1675" i="1"/>
  <c r="C1675" i="1"/>
  <c r="H1674" i="1"/>
  <c r="G1674" i="1"/>
  <c r="C1674" i="1"/>
  <c r="C1673" i="1"/>
  <c r="H1672" i="1"/>
  <c r="C1672" i="1"/>
  <c r="G1672" i="1" s="1"/>
  <c r="H1671" i="1"/>
  <c r="G1671" i="1"/>
  <c r="C1671" i="1"/>
  <c r="C1670" i="1"/>
  <c r="G1669" i="1"/>
  <c r="C1669" i="1"/>
  <c r="H1669" i="1" s="1"/>
  <c r="C1668" i="1"/>
  <c r="H1667" i="1"/>
  <c r="G1667" i="1"/>
  <c r="C1667" i="1"/>
  <c r="H1666" i="1"/>
  <c r="G1666" i="1"/>
  <c r="C1666" i="1"/>
  <c r="C1665" i="1"/>
  <c r="H1664" i="1"/>
  <c r="C1664" i="1"/>
  <c r="G1664" i="1" s="1"/>
  <c r="H1663" i="1"/>
  <c r="G1663" i="1"/>
  <c r="C1663" i="1"/>
  <c r="C1662" i="1"/>
  <c r="G1661" i="1"/>
  <c r="C1661" i="1"/>
  <c r="H1661" i="1" s="1"/>
  <c r="C1660" i="1"/>
  <c r="H1659" i="1"/>
  <c r="G1659" i="1"/>
  <c r="C1658" i="1"/>
  <c r="H1658" i="1" s="1"/>
  <c r="G1657" i="1"/>
  <c r="C1657" i="1"/>
  <c r="H1657" i="1" s="1"/>
  <c r="C1656" i="1"/>
  <c r="G1656" i="1" s="1"/>
  <c r="H1655" i="1"/>
  <c r="G1655" i="1"/>
  <c r="C1655" i="1"/>
  <c r="H1654" i="1"/>
  <c r="G1654" i="1"/>
  <c r="C1654" i="1"/>
  <c r="C1653" i="1"/>
  <c r="H1653" i="1" s="1"/>
  <c r="H1652" i="1"/>
  <c r="C1652" i="1"/>
  <c r="G1652" i="1" s="1"/>
  <c r="H1651" i="1"/>
  <c r="G1651" i="1"/>
  <c r="C1651" i="1"/>
  <c r="C1650" i="1"/>
  <c r="H1650" i="1" s="1"/>
  <c r="G1649" i="1"/>
  <c r="C1649" i="1"/>
  <c r="H1649" i="1" s="1"/>
  <c r="C1648" i="1"/>
  <c r="G1648" i="1" s="1"/>
  <c r="H1647" i="1"/>
  <c r="G1647" i="1"/>
  <c r="C1647" i="1"/>
  <c r="H1646" i="1"/>
  <c r="G1646" i="1"/>
  <c r="C1646" i="1"/>
  <c r="C1645" i="1"/>
  <c r="H1645" i="1" s="1"/>
  <c r="H1644" i="1"/>
  <c r="C1644" i="1"/>
  <c r="G1644" i="1" s="1"/>
  <c r="H1643" i="1"/>
  <c r="G1643" i="1"/>
  <c r="C1643" i="1"/>
  <c r="G1642" i="1"/>
  <c r="C1642" i="1"/>
  <c r="H1642" i="1" s="1"/>
  <c r="G1641" i="1"/>
  <c r="C1641" i="1"/>
  <c r="H1641" i="1" s="1"/>
  <c r="H1640" i="1"/>
  <c r="C1640" i="1"/>
  <c r="G1640" i="1" s="1"/>
  <c r="H1639" i="1"/>
  <c r="G1639" i="1"/>
  <c r="H1638" i="1"/>
  <c r="G1638" i="1"/>
  <c r="C1638" i="1"/>
  <c r="C1637" i="1"/>
  <c r="H1636" i="1"/>
  <c r="C1636" i="1"/>
  <c r="G1636" i="1" s="1"/>
  <c r="H1635" i="1"/>
  <c r="G1635" i="1"/>
  <c r="C1635" i="1"/>
  <c r="C1634" i="1"/>
  <c r="G1633" i="1"/>
  <c r="C1633" i="1"/>
  <c r="H1633" i="1" s="1"/>
  <c r="C1632" i="1"/>
  <c r="H1631" i="1"/>
  <c r="G1631" i="1"/>
  <c r="C1631" i="1"/>
  <c r="H1630" i="1"/>
  <c r="G1630" i="1"/>
  <c r="C1630" i="1"/>
  <c r="C1629" i="1"/>
  <c r="H1628" i="1"/>
  <c r="C1628" i="1"/>
  <c r="G1628" i="1" s="1"/>
  <c r="H1627" i="1"/>
  <c r="G1627" i="1"/>
  <c r="C1627" i="1"/>
  <c r="C1626" i="1"/>
  <c r="G1625" i="1"/>
  <c r="C1625" i="1"/>
  <c r="H1625" i="1" s="1"/>
  <c r="C1624" i="1"/>
  <c r="H1623" i="1"/>
  <c r="G1623" i="1"/>
  <c r="G1622" i="1"/>
  <c r="C1622" i="1"/>
  <c r="H1622" i="1" s="1"/>
  <c r="H1620" i="1"/>
  <c r="C1620" i="1"/>
  <c r="G1620" i="1" s="1"/>
  <c r="H1619" i="1"/>
  <c r="G1619" i="1"/>
  <c r="C1619" i="1"/>
  <c r="H1618" i="1"/>
  <c r="G1618" i="1"/>
  <c r="C1618" i="1"/>
  <c r="G1617" i="1"/>
  <c r="C1617" i="1"/>
  <c r="H1617" i="1" s="1"/>
  <c r="H1616" i="1"/>
  <c r="C1616" i="1"/>
  <c r="G1616" i="1" s="1"/>
  <c r="H1615" i="1"/>
  <c r="G1615" i="1"/>
  <c r="C1615" i="1"/>
  <c r="G1614" i="1"/>
  <c r="C1614" i="1"/>
  <c r="H1614" i="1" s="1"/>
  <c r="G1613" i="1"/>
  <c r="C1613" i="1"/>
  <c r="H1613" i="1" s="1"/>
  <c r="H1612" i="1"/>
  <c r="C1612" i="1"/>
  <c r="G1612" i="1" s="1"/>
  <c r="H1611" i="1"/>
  <c r="G1611" i="1"/>
  <c r="C1611" i="1"/>
  <c r="H1610" i="1"/>
  <c r="G1610" i="1"/>
  <c r="C1610" i="1"/>
  <c r="G1609" i="1"/>
  <c r="C1609" i="1"/>
  <c r="H1609" i="1" s="1"/>
  <c r="H1608" i="1"/>
  <c r="C1608" i="1"/>
  <c r="G1608" i="1" s="1"/>
  <c r="H1607" i="1"/>
  <c r="G1607" i="1"/>
  <c r="C1607" i="1"/>
  <c r="C1606" i="1"/>
  <c r="H1606" i="1" s="1"/>
  <c r="G1605" i="1"/>
  <c r="C1605" i="1"/>
  <c r="H1605" i="1" s="1"/>
  <c r="C1604" i="1"/>
  <c r="G1604" i="1" s="1"/>
  <c r="H1603" i="1"/>
  <c r="G1603" i="1"/>
  <c r="C1603" i="1"/>
  <c r="H1602" i="1"/>
  <c r="G1602" i="1"/>
  <c r="C1602" i="1"/>
  <c r="C1601" i="1"/>
  <c r="H1601" i="1" s="1"/>
  <c r="H1600" i="1"/>
  <c r="C1600" i="1"/>
  <c r="G1600" i="1" s="1"/>
  <c r="H1599" i="1"/>
  <c r="G1599" i="1"/>
  <c r="C1599" i="1"/>
  <c r="C1598" i="1"/>
  <c r="H1598" i="1" s="1"/>
  <c r="G1597" i="1"/>
  <c r="C1597" i="1"/>
  <c r="H1597" i="1" s="1"/>
  <c r="C1596" i="1"/>
  <c r="G1596" i="1" s="1"/>
  <c r="H1595" i="1"/>
  <c r="G1595" i="1"/>
  <c r="C1595" i="1"/>
  <c r="H1594" i="1"/>
  <c r="G1594" i="1"/>
  <c r="C1594" i="1"/>
  <c r="C1593" i="1"/>
  <c r="H1593" i="1" s="1"/>
  <c r="H1592" i="1"/>
  <c r="C1592" i="1"/>
  <c r="G1592" i="1" s="1"/>
  <c r="H1591" i="1"/>
  <c r="G1591" i="1"/>
  <c r="C1591" i="1"/>
  <c r="G1590" i="1"/>
  <c r="C1590" i="1"/>
  <c r="H1590" i="1" s="1"/>
  <c r="G1589" i="1"/>
  <c r="C1589" i="1"/>
  <c r="H1589" i="1" s="1"/>
  <c r="H1588" i="1"/>
  <c r="C1588" i="1"/>
  <c r="G1588" i="1" s="1"/>
  <c r="H1587" i="1"/>
  <c r="G1587" i="1"/>
  <c r="C1587" i="1"/>
  <c r="H1586" i="1"/>
  <c r="G1586" i="1"/>
  <c r="C1586" i="1"/>
  <c r="G1585" i="1"/>
  <c r="C1585" i="1"/>
  <c r="H1585" i="1" s="1"/>
  <c r="H1584" i="1"/>
  <c r="C1584" i="1"/>
  <c r="G1584" i="1" s="1"/>
  <c r="C1582" i="1"/>
  <c r="D1581" i="1"/>
  <c r="G1581" i="1" s="1"/>
  <c r="C1581" i="1"/>
  <c r="H1580" i="1"/>
  <c r="G1580" i="1"/>
  <c r="I1580" i="1" s="1"/>
  <c r="D1580" i="1"/>
  <c r="C1580" i="1"/>
  <c r="J1580" i="1" s="1"/>
  <c r="D1579" i="1"/>
  <c r="C1579" i="1"/>
  <c r="H1579" i="1" s="1"/>
  <c r="D1578" i="1"/>
  <c r="C1578" i="1"/>
  <c r="J1578" i="1" s="1"/>
  <c r="D1577" i="1"/>
  <c r="C1577" i="1"/>
  <c r="H1577" i="1" s="1"/>
  <c r="D1576" i="1"/>
  <c r="G1576" i="1" s="1"/>
  <c r="C1576" i="1"/>
  <c r="H1575" i="1"/>
  <c r="G1575" i="1"/>
  <c r="I1575" i="1" s="1"/>
  <c r="D1575" i="1"/>
  <c r="C1575" i="1"/>
  <c r="J1575" i="1" s="1"/>
  <c r="D1574" i="1"/>
  <c r="C1574" i="1"/>
  <c r="H1574" i="1" s="1"/>
  <c r="D1573" i="1"/>
  <c r="C1573" i="1"/>
  <c r="J1573" i="1" s="1"/>
  <c r="D1572" i="1"/>
  <c r="C1572" i="1"/>
  <c r="H1572" i="1" s="1"/>
  <c r="D1571" i="1"/>
  <c r="C1571" i="1"/>
  <c r="H1571" i="1" s="1"/>
  <c r="H1570" i="1"/>
  <c r="G1570" i="1"/>
  <c r="I1570" i="1" s="1"/>
  <c r="D1570" i="1"/>
  <c r="C1570" i="1"/>
  <c r="J1570" i="1" s="1"/>
  <c r="D1569" i="1"/>
  <c r="C1569" i="1"/>
  <c r="H1569" i="1" s="1"/>
  <c r="H1568" i="1"/>
  <c r="G1568" i="1"/>
  <c r="I1568" i="1" s="1"/>
  <c r="D1568" i="1"/>
  <c r="C1568" i="1"/>
  <c r="J1568" i="1" s="1"/>
  <c r="D1567" i="1"/>
  <c r="C1567" i="1"/>
  <c r="H1567" i="1" s="1"/>
  <c r="H1566" i="1"/>
  <c r="G1566" i="1"/>
  <c r="I1566" i="1" s="1"/>
  <c r="D1566" i="1"/>
  <c r="C1566" i="1"/>
  <c r="J1566" i="1" s="1"/>
  <c r="D1565" i="1"/>
  <c r="C1565" i="1"/>
  <c r="H1565" i="1" s="1"/>
  <c r="H1564" i="1"/>
  <c r="G1564" i="1"/>
  <c r="I1564" i="1" s="1"/>
  <c r="D1564" i="1"/>
  <c r="C1564" i="1"/>
  <c r="J1564" i="1" s="1"/>
  <c r="H1563" i="1"/>
  <c r="G1563" i="1"/>
  <c r="D1563" i="1"/>
  <c r="C1563" i="1"/>
  <c r="D1562" i="1"/>
  <c r="C1562" i="1"/>
  <c r="H1562" i="1" s="1"/>
  <c r="H1561" i="1"/>
  <c r="G1561" i="1"/>
  <c r="I1561" i="1" s="1"/>
  <c r="D1561" i="1"/>
  <c r="C1561" i="1"/>
  <c r="J1561" i="1" s="1"/>
  <c r="D1560" i="1"/>
  <c r="J1560" i="1" s="1"/>
  <c r="C1560" i="1"/>
  <c r="H1560" i="1" s="1"/>
  <c r="H1559" i="1"/>
  <c r="G1559" i="1"/>
  <c r="I1559" i="1" s="1"/>
  <c r="D1559" i="1"/>
  <c r="C1559" i="1"/>
  <c r="J1559" i="1" s="1"/>
  <c r="D1558" i="1"/>
  <c r="J1558" i="1" s="1"/>
  <c r="C1558" i="1"/>
  <c r="H1558" i="1" s="1"/>
  <c r="H1557" i="1"/>
  <c r="G1557" i="1"/>
  <c r="I1557" i="1" s="1"/>
  <c r="D1557" i="1"/>
  <c r="C1557" i="1"/>
  <c r="J1557" i="1" s="1"/>
  <c r="H1556" i="1"/>
  <c r="G1556" i="1"/>
  <c r="D1556" i="1"/>
  <c r="C1556" i="1"/>
  <c r="H1555" i="1"/>
  <c r="G1555" i="1"/>
  <c r="D1555" i="1"/>
  <c r="C1555" i="1"/>
  <c r="D1554" i="1"/>
  <c r="J1554" i="1" s="1"/>
  <c r="C1554" i="1"/>
  <c r="H1554" i="1" s="1"/>
  <c r="H1553" i="1"/>
  <c r="G1553" i="1"/>
  <c r="I1553" i="1" s="1"/>
  <c r="D1553" i="1"/>
  <c r="C1553" i="1"/>
  <c r="J1553" i="1" s="1"/>
  <c r="D1552" i="1"/>
  <c r="J1552" i="1" s="1"/>
  <c r="C1552" i="1"/>
  <c r="H1552" i="1" s="1"/>
  <c r="H1551" i="1"/>
  <c r="G1551" i="1"/>
  <c r="I1551" i="1" s="1"/>
  <c r="D1551" i="1"/>
  <c r="C1551" i="1"/>
  <c r="J1551" i="1" s="1"/>
  <c r="D1550" i="1"/>
  <c r="J1550" i="1" s="1"/>
  <c r="C1550" i="1"/>
  <c r="H1550" i="1" s="1"/>
  <c r="H1549" i="1"/>
  <c r="G1549" i="1"/>
  <c r="I1549" i="1" s="1"/>
  <c r="D1549" i="1"/>
  <c r="C1549" i="1"/>
  <c r="J1549" i="1" s="1"/>
  <c r="D1548" i="1"/>
  <c r="J1548" i="1" s="1"/>
  <c r="C1548" i="1"/>
  <c r="H1548" i="1" s="1"/>
  <c r="G1547" i="1"/>
  <c r="D1547" i="1"/>
  <c r="C1547" i="1"/>
  <c r="J1547" i="1" s="1"/>
  <c r="D1546" i="1"/>
  <c r="C1546" i="1"/>
  <c r="G1546" i="1" s="1"/>
  <c r="G1545" i="1"/>
  <c r="I1545" i="1" s="1"/>
  <c r="D1545" i="1"/>
  <c r="J1545" i="1" s="1"/>
  <c r="C1545" i="1"/>
  <c r="H1545" i="1" s="1"/>
  <c r="D1544" i="1"/>
  <c r="C1544" i="1"/>
  <c r="G1544" i="1" s="1"/>
  <c r="G1543" i="1"/>
  <c r="I1543" i="1" s="1"/>
  <c r="D1543" i="1"/>
  <c r="J1543" i="1" s="1"/>
  <c r="C1543" i="1"/>
  <c r="H1543" i="1" s="1"/>
  <c r="D1542" i="1"/>
  <c r="C1542" i="1"/>
  <c r="G1542" i="1" s="1"/>
  <c r="G1541" i="1"/>
  <c r="D1541" i="1"/>
  <c r="J1541" i="1" s="1"/>
  <c r="C1541" i="1"/>
  <c r="H1541" i="1" s="1"/>
  <c r="G1540" i="1"/>
  <c r="D1540" i="1"/>
  <c r="C1540" i="1"/>
  <c r="H1540" i="1" s="1"/>
  <c r="G1539" i="1"/>
  <c r="D1539" i="1"/>
  <c r="C1539" i="1"/>
  <c r="H1539" i="1" s="1"/>
  <c r="D1538" i="1"/>
  <c r="G1536" i="1"/>
  <c r="D1536" i="1"/>
  <c r="C1536" i="1"/>
  <c r="H1536" i="1" s="1"/>
  <c r="G1535" i="1"/>
  <c r="D1535" i="1"/>
  <c r="C1535" i="1"/>
  <c r="H1535" i="1" s="1"/>
  <c r="G1534" i="1"/>
  <c r="D1534" i="1"/>
  <c r="C1534" i="1"/>
  <c r="H1534" i="1" s="1"/>
  <c r="G1533" i="1"/>
  <c r="D1533" i="1"/>
  <c r="C1533" i="1"/>
  <c r="H1533" i="1" s="1"/>
  <c r="G1532" i="1"/>
  <c r="D1532" i="1"/>
  <c r="C1532" i="1"/>
  <c r="H1532" i="1" s="1"/>
  <c r="G1531" i="1"/>
  <c r="D1531" i="1"/>
  <c r="C1531" i="1"/>
  <c r="H1531" i="1" s="1"/>
  <c r="G1530" i="1"/>
  <c r="D1530" i="1"/>
  <c r="C1530" i="1"/>
  <c r="H1530" i="1" s="1"/>
  <c r="G1529" i="1"/>
  <c r="D1529" i="1"/>
  <c r="C1529" i="1"/>
  <c r="H1529" i="1" s="1"/>
  <c r="G1528" i="1"/>
  <c r="D1528" i="1"/>
  <c r="C1528" i="1"/>
  <c r="H1528" i="1" s="1"/>
  <c r="G1527" i="1"/>
  <c r="D1527" i="1"/>
  <c r="C1527" i="1"/>
  <c r="H1527" i="1" s="1"/>
  <c r="G1526" i="1"/>
  <c r="D1526" i="1"/>
  <c r="C1526" i="1"/>
  <c r="H1526" i="1" s="1"/>
  <c r="D1525" i="1"/>
  <c r="G1524" i="1"/>
  <c r="D1524" i="1"/>
  <c r="C1524" i="1"/>
  <c r="H1524" i="1" s="1"/>
  <c r="G1523" i="1"/>
  <c r="D1523" i="1"/>
  <c r="C1523" i="1"/>
  <c r="H1523" i="1" s="1"/>
  <c r="G1522" i="1"/>
  <c r="D1522" i="1"/>
  <c r="C1522" i="1"/>
  <c r="H1522" i="1" s="1"/>
  <c r="G1521" i="1"/>
  <c r="D1521" i="1"/>
  <c r="C1521" i="1"/>
  <c r="H1521" i="1" s="1"/>
  <c r="G1520" i="1"/>
  <c r="D1520" i="1"/>
  <c r="C1520" i="1"/>
  <c r="H1520" i="1" s="1"/>
  <c r="G1519" i="1"/>
  <c r="D1519" i="1"/>
  <c r="C1519" i="1"/>
  <c r="H1519" i="1" s="1"/>
  <c r="G1518" i="1"/>
  <c r="D1518" i="1"/>
  <c r="C1518" i="1"/>
  <c r="H1518" i="1" s="1"/>
  <c r="G1517" i="1"/>
  <c r="D1517" i="1"/>
  <c r="C1517" i="1"/>
  <c r="H1517" i="1" s="1"/>
  <c r="G1516" i="1"/>
  <c r="D1516" i="1"/>
  <c r="C1516" i="1"/>
  <c r="H1516" i="1" s="1"/>
  <c r="G1515" i="1"/>
  <c r="D1515" i="1"/>
  <c r="C1515" i="1"/>
  <c r="H1515" i="1" s="1"/>
  <c r="G1514" i="1"/>
  <c r="D1514" i="1"/>
  <c r="C1514" i="1"/>
  <c r="H1514" i="1" s="1"/>
  <c r="G1513" i="1"/>
  <c r="D1513" i="1"/>
  <c r="C1513" i="1"/>
  <c r="H1513" i="1" s="1"/>
  <c r="G1512" i="1"/>
  <c r="D1512" i="1"/>
  <c r="C1512" i="1"/>
  <c r="H1512" i="1" s="1"/>
  <c r="G1511" i="1"/>
  <c r="D1511" i="1"/>
  <c r="C1511" i="1"/>
  <c r="H1511" i="1" s="1"/>
  <c r="D1510" i="1"/>
  <c r="G1509" i="1"/>
  <c r="D1509" i="1"/>
  <c r="C1509" i="1"/>
  <c r="H1509" i="1" s="1"/>
  <c r="G1508" i="1"/>
  <c r="D1508" i="1"/>
  <c r="C1508" i="1"/>
  <c r="H1508" i="1" s="1"/>
  <c r="G1507" i="1"/>
  <c r="D1507" i="1"/>
  <c r="C1507" i="1"/>
  <c r="H1507" i="1" s="1"/>
  <c r="G1506" i="1"/>
  <c r="D1506" i="1"/>
  <c r="C1506" i="1"/>
  <c r="H1506" i="1" s="1"/>
  <c r="G1505" i="1"/>
  <c r="D1505" i="1"/>
  <c r="C1505" i="1"/>
  <c r="H1505" i="1" s="1"/>
  <c r="G1504" i="1"/>
  <c r="D1504" i="1"/>
  <c r="C1504" i="1"/>
  <c r="H1504" i="1" s="1"/>
  <c r="G1503" i="1"/>
  <c r="D1503" i="1"/>
  <c r="C1503" i="1"/>
  <c r="H1503" i="1" s="1"/>
  <c r="G1502" i="1"/>
  <c r="D1502" i="1"/>
  <c r="C1502" i="1"/>
  <c r="H1502" i="1" s="1"/>
  <c r="G1501" i="1"/>
  <c r="D1501" i="1"/>
  <c r="C1501" i="1"/>
  <c r="H1501" i="1" s="1"/>
  <c r="G1500" i="1"/>
  <c r="D1500" i="1"/>
  <c r="C1500" i="1"/>
  <c r="H1500" i="1" s="1"/>
  <c r="G1499" i="1"/>
  <c r="D1499" i="1"/>
  <c r="C1499" i="1"/>
  <c r="H1499" i="1" s="1"/>
  <c r="G1498" i="1"/>
  <c r="D1498" i="1"/>
  <c r="C1498" i="1"/>
  <c r="H1498" i="1" s="1"/>
  <c r="G1497" i="1"/>
  <c r="D1497" i="1"/>
  <c r="C1497" i="1"/>
  <c r="H1497" i="1" s="1"/>
  <c r="G1496" i="1"/>
  <c r="D1496" i="1"/>
  <c r="C1496" i="1"/>
  <c r="H1496" i="1" s="1"/>
  <c r="G1495" i="1"/>
  <c r="D1495" i="1"/>
  <c r="C1495" i="1"/>
  <c r="H1495" i="1" s="1"/>
  <c r="G1494" i="1"/>
  <c r="D1494" i="1"/>
  <c r="C1494" i="1"/>
  <c r="H1494" i="1" s="1"/>
  <c r="G1493" i="1"/>
  <c r="D1493" i="1"/>
  <c r="C1493" i="1"/>
  <c r="H1493" i="1" s="1"/>
  <c r="G1492" i="1"/>
  <c r="D1492" i="1"/>
  <c r="C1492" i="1"/>
  <c r="H1492" i="1" s="1"/>
  <c r="G1491" i="1"/>
  <c r="D1491" i="1"/>
  <c r="C1491" i="1"/>
  <c r="H1491" i="1" s="1"/>
  <c r="G1490" i="1"/>
  <c r="D1490" i="1"/>
  <c r="C1490" i="1"/>
  <c r="H1490" i="1" s="1"/>
  <c r="G1489" i="1"/>
  <c r="D1489" i="1"/>
  <c r="C1489" i="1"/>
  <c r="H1489" i="1" s="1"/>
  <c r="G1488" i="1"/>
  <c r="D1488" i="1"/>
  <c r="C1488" i="1"/>
  <c r="H1488" i="1" s="1"/>
  <c r="D1487" i="1"/>
  <c r="G1487" i="1" s="1"/>
  <c r="C1487" i="1"/>
  <c r="D1486" i="1"/>
  <c r="G1486" i="1" s="1"/>
  <c r="C1486" i="1"/>
  <c r="H1486" i="1" s="1"/>
  <c r="G1485" i="1"/>
  <c r="D1485" i="1"/>
  <c r="C1485" i="1"/>
  <c r="H1485" i="1" s="1"/>
  <c r="G1484" i="1"/>
  <c r="D1484" i="1"/>
  <c r="C1484" i="1"/>
  <c r="D1483" i="1"/>
  <c r="G1483" i="1" s="1"/>
  <c r="C1483" i="1"/>
  <c r="D1482" i="1"/>
  <c r="G1482" i="1" s="1"/>
  <c r="C1482" i="1"/>
  <c r="G1481" i="1"/>
  <c r="D1481" i="1"/>
  <c r="C1481" i="1"/>
  <c r="H1481" i="1" s="1"/>
  <c r="G1480" i="1"/>
  <c r="D1480" i="1"/>
  <c r="C1480" i="1"/>
  <c r="G1479" i="1"/>
  <c r="D1479" i="1"/>
  <c r="C1479" i="1"/>
  <c r="D1478" i="1"/>
  <c r="G1478" i="1" s="1"/>
  <c r="C1478" i="1"/>
  <c r="G1477" i="1"/>
  <c r="D1477" i="1"/>
  <c r="C1477" i="1"/>
  <c r="H1477" i="1" s="1"/>
  <c r="G1476" i="1"/>
  <c r="D1476" i="1"/>
  <c r="C1476" i="1"/>
  <c r="G1475" i="1"/>
  <c r="D1475" i="1"/>
  <c r="C1475" i="1"/>
  <c r="D1474" i="1"/>
  <c r="G1474" i="1" s="1"/>
  <c r="C1474" i="1"/>
  <c r="G1473" i="1"/>
  <c r="D1473" i="1"/>
  <c r="C1473" i="1"/>
  <c r="H1473" i="1" s="1"/>
  <c r="G1472" i="1"/>
  <c r="D1472" i="1"/>
  <c r="C1472" i="1"/>
  <c r="G1471" i="1"/>
  <c r="D1471" i="1"/>
  <c r="C1471" i="1"/>
  <c r="D1470" i="1"/>
  <c r="G1470" i="1" s="1"/>
  <c r="C1470" i="1"/>
  <c r="G1469" i="1"/>
  <c r="D1469" i="1"/>
  <c r="C1469" i="1"/>
  <c r="H1469" i="1" s="1"/>
  <c r="G1468" i="1"/>
  <c r="D1468" i="1"/>
  <c r="C1468" i="1"/>
  <c r="G1467" i="1"/>
  <c r="D1467" i="1"/>
  <c r="C1467" i="1"/>
  <c r="D1466" i="1"/>
  <c r="G1466" i="1" s="1"/>
  <c r="C1466" i="1"/>
  <c r="G1465" i="1"/>
  <c r="D1465" i="1"/>
  <c r="C1465" i="1"/>
  <c r="H1465" i="1" s="1"/>
  <c r="G1464" i="1"/>
  <c r="D1464" i="1"/>
  <c r="C1464" i="1"/>
  <c r="G1463" i="1"/>
  <c r="D1463" i="1"/>
  <c r="C1463" i="1"/>
  <c r="D1462" i="1"/>
  <c r="G1462" i="1" s="1"/>
  <c r="C1462" i="1"/>
  <c r="G1461" i="1"/>
  <c r="D1461" i="1"/>
  <c r="C1461" i="1"/>
  <c r="H1461" i="1" s="1"/>
  <c r="G1460" i="1"/>
  <c r="D1460" i="1"/>
  <c r="C1460" i="1"/>
  <c r="G1459" i="1"/>
  <c r="D1459" i="1"/>
  <c r="C1459" i="1"/>
  <c r="D1458" i="1"/>
  <c r="G1458" i="1" s="1"/>
  <c r="C1458" i="1"/>
  <c r="G1457" i="1"/>
  <c r="D1457" i="1"/>
  <c r="C1457" i="1"/>
  <c r="H1457" i="1" s="1"/>
  <c r="G1456" i="1"/>
  <c r="D1456" i="1"/>
  <c r="C1456" i="1"/>
  <c r="G1455" i="1"/>
  <c r="D1455" i="1"/>
  <c r="C1455" i="1"/>
  <c r="D1454" i="1"/>
  <c r="G1454" i="1" s="1"/>
  <c r="C1454" i="1"/>
  <c r="G1453" i="1"/>
  <c r="D1453" i="1"/>
  <c r="C1453" i="1"/>
  <c r="H1453" i="1" s="1"/>
  <c r="G1452" i="1"/>
  <c r="D1452" i="1"/>
  <c r="C1452" i="1"/>
  <c r="G1451" i="1"/>
  <c r="D1451" i="1"/>
  <c r="C1451" i="1"/>
  <c r="D1450" i="1"/>
  <c r="G1450" i="1" s="1"/>
  <c r="C1450" i="1"/>
  <c r="G1449" i="1"/>
  <c r="D1449" i="1"/>
  <c r="C1449" i="1"/>
  <c r="H1449" i="1" s="1"/>
  <c r="G1448" i="1"/>
  <c r="D1448" i="1"/>
  <c r="C1448" i="1"/>
  <c r="G1447" i="1"/>
  <c r="D1447" i="1"/>
  <c r="C1447" i="1"/>
  <c r="D1446" i="1"/>
  <c r="G1446" i="1" s="1"/>
  <c r="C1446" i="1"/>
  <c r="G1445" i="1"/>
  <c r="D1445" i="1"/>
  <c r="C1445" i="1"/>
  <c r="H1445" i="1" s="1"/>
  <c r="G1444" i="1"/>
  <c r="D1444" i="1"/>
  <c r="C1444" i="1"/>
  <c r="G1443" i="1"/>
  <c r="D1443" i="1"/>
  <c r="C1443" i="1"/>
  <c r="D1442" i="1"/>
  <c r="C1442" i="1"/>
  <c r="D1441" i="1"/>
  <c r="C1441" i="1"/>
  <c r="H1441" i="1" s="1"/>
  <c r="G1440" i="1"/>
  <c r="D1440" i="1"/>
  <c r="C1440" i="1"/>
  <c r="G1439" i="1"/>
  <c r="D1439" i="1"/>
  <c r="C1439" i="1"/>
  <c r="D1438" i="1"/>
  <c r="C1438" i="1"/>
  <c r="D1437" i="1"/>
  <c r="C1437" i="1"/>
  <c r="H1437" i="1" s="1"/>
  <c r="G1436" i="1"/>
  <c r="D1436" i="1"/>
  <c r="C1436" i="1"/>
  <c r="G1435" i="1"/>
  <c r="D1435" i="1"/>
  <c r="C1435" i="1"/>
  <c r="D1434" i="1"/>
  <c r="C1434" i="1"/>
  <c r="D1433" i="1"/>
  <c r="C1433" i="1"/>
  <c r="H1433" i="1" s="1"/>
  <c r="G1432" i="1"/>
  <c r="D1432" i="1"/>
  <c r="C1432" i="1"/>
  <c r="D1430" i="1"/>
  <c r="C1430" i="1"/>
  <c r="D1429" i="1"/>
  <c r="C1429" i="1"/>
  <c r="H1429" i="1" s="1"/>
  <c r="G1428" i="1"/>
  <c r="D1428" i="1"/>
  <c r="C1428" i="1"/>
  <c r="G1427" i="1"/>
  <c r="D1427" i="1"/>
  <c r="C1427" i="1"/>
  <c r="D1426" i="1"/>
  <c r="C1426" i="1"/>
  <c r="D1425" i="1"/>
  <c r="C1425" i="1"/>
  <c r="H1425" i="1" s="1"/>
  <c r="G1424" i="1"/>
  <c r="D1424" i="1"/>
  <c r="C1424" i="1"/>
  <c r="G1423" i="1"/>
  <c r="D1423" i="1"/>
  <c r="C1423" i="1"/>
  <c r="D1422" i="1"/>
  <c r="C1422" i="1"/>
  <c r="D1421" i="1"/>
  <c r="C1421" i="1"/>
  <c r="H1421" i="1" s="1"/>
  <c r="G1420" i="1"/>
  <c r="D1420" i="1"/>
  <c r="C1420" i="1"/>
  <c r="G1419" i="1"/>
  <c r="D1419" i="1"/>
  <c r="C1419" i="1"/>
  <c r="D1418" i="1"/>
  <c r="C1418" i="1"/>
  <c r="D1417" i="1"/>
  <c r="C1417" i="1"/>
  <c r="H1417" i="1" s="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D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D1265" i="1"/>
  <c r="H1265" i="1" s="1"/>
  <c r="C1265" i="1"/>
  <c r="D1264" i="1"/>
  <c r="H1264" i="1" s="1"/>
  <c r="C1264" i="1"/>
  <c r="H1263" i="1"/>
  <c r="G1263" i="1"/>
  <c r="D1263" i="1"/>
  <c r="C1263" i="1"/>
  <c r="H1262" i="1"/>
  <c r="G1262" i="1"/>
  <c r="D1262" i="1"/>
  <c r="C1262" i="1"/>
  <c r="H1261" i="1"/>
  <c r="G1261" i="1"/>
  <c r="D1261" i="1"/>
  <c r="C1261" i="1"/>
  <c r="C1260" i="1"/>
  <c r="C1259" i="1"/>
  <c r="H1258" i="1"/>
  <c r="G1258" i="1"/>
  <c r="D1258" i="1"/>
  <c r="C1258" i="1"/>
  <c r="H1257" i="1"/>
  <c r="G1257" i="1"/>
  <c r="D1257" i="1"/>
  <c r="C1257" i="1"/>
  <c r="H1256" i="1"/>
  <c r="G1256" i="1"/>
  <c r="D1256" i="1"/>
  <c r="C1256" i="1"/>
  <c r="G1254" i="1"/>
  <c r="D1254" i="1"/>
  <c r="H1254" i="1" s="1"/>
  <c r="C1254" i="1"/>
  <c r="H1253" i="1"/>
  <c r="G1253" i="1"/>
  <c r="D1253" i="1"/>
  <c r="C1253"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D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D1182"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H422" i="1"/>
  <c r="G422" i="1"/>
  <c r="D422" i="1"/>
  <c r="C422" i="1"/>
  <c r="H421" i="1"/>
  <c r="G421" i="1"/>
  <c r="D421" i="1"/>
  <c r="C421" i="1"/>
  <c r="H416" i="1"/>
  <c r="G416" i="1"/>
  <c r="D416" i="1"/>
  <c r="C416" i="1"/>
  <c r="H415" i="1"/>
  <c r="G415" i="1"/>
  <c r="D415" i="1"/>
  <c r="C415" i="1"/>
  <c r="H414" i="1"/>
  <c r="G414" i="1"/>
  <c r="D414" i="1"/>
  <c r="C414" i="1"/>
  <c r="D413"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D246" i="1"/>
  <c r="H246" i="1" s="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1" i="9" l="1"/>
  <c r="B31" i="9" s="1"/>
  <c r="E320" i="9"/>
  <c r="B320" i="9" s="1"/>
  <c r="E326" i="9"/>
  <c r="B326" i="9" s="1"/>
  <c r="E324" i="9"/>
  <c r="B324" i="9" s="1"/>
  <c r="E327" i="9"/>
  <c r="B327" i="9" s="1"/>
  <c r="G246" i="1"/>
  <c r="G132" i="1"/>
  <c r="G131" i="1"/>
  <c r="D1260" i="1"/>
  <c r="G1264" i="1"/>
  <c r="F260" i="5"/>
  <c r="G1265" i="1"/>
  <c r="E303" i="9"/>
  <c r="B303" i="9" s="1"/>
  <c r="H1252" i="1"/>
  <c r="G1252" i="1"/>
  <c r="F248" i="5"/>
  <c r="F236" i="9"/>
  <c r="H1418" i="1"/>
  <c r="H1422" i="1"/>
  <c r="H1426" i="1"/>
  <c r="H1430" i="1"/>
  <c r="H1434" i="1"/>
  <c r="H1438" i="1"/>
  <c r="H1442" i="1"/>
  <c r="H1446" i="1"/>
  <c r="H1450" i="1"/>
  <c r="H1454" i="1"/>
  <c r="H1458" i="1"/>
  <c r="H1462" i="1"/>
  <c r="H1466" i="1"/>
  <c r="H1470" i="1"/>
  <c r="H1474" i="1"/>
  <c r="H1478" i="1"/>
  <c r="H1482" i="1"/>
  <c r="H1416" i="1"/>
  <c r="G1418" i="1"/>
  <c r="H1420" i="1"/>
  <c r="G1422" i="1"/>
  <c r="H1424" i="1"/>
  <c r="G1426" i="1"/>
  <c r="H1428" i="1"/>
  <c r="G1430" i="1"/>
  <c r="H1432" i="1"/>
  <c r="G1434" i="1"/>
  <c r="H1436" i="1"/>
  <c r="G1438" i="1"/>
  <c r="H1440" i="1"/>
  <c r="G1442" i="1"/>
  <c r="H1444" i="1"/>
  <c r="H1448" i="1"/>
  <c r="H1452" i="1"/>
  <c r="H1456" i="1"/>
  <c r="H1460" i="1"/>
  <c r="H1464" i="1"/>
  <c r="H1468" i="1"/>
  <c r="H1472" i="1"/>
  <c r="H1476" i="1"/>
  <c r="H1480" i="1"/>
  <c r="H1484" i="1"/>
  <c r="G1417" i="1"/>
  <c r="H1419" i="1"/>
  <c r="G1421" i="1"/>
  <c r="H1423" i="1"/>
  <c r="G1425" i="1"/>
  <c r="H1427" i="1"/>
  <c r="G1429" i="1"/>
  <c r="G1433" i="1"/>
  <c r="H1435" i="1"/>
  <c r="G1437" i="1"/>
  <c r="H1439" i="1"/>
  <c r="G1441" i="1"/>
  <c r="H1443" i="1"/>
  <c r="H1447" i="1"/>
  <c r="H1451" i="1"/>
  <c r="H1455" i="1"/>
  <c r="H1459" i="1"/>
  <c r="H1463" i="1"/>
  <c r="H1467" i="1"/>
  <c r="H1471" i="1"/>
  <c r="H1475" i="1"/>
  <c r="H1479" i="1"/>
  <c r="H1483" i="1"/>
  <c r="H1487" i="1"/>
  <c r="I1541" i="1"/>
  <c r="H1542" i="1"/>
  <c r="I1542" i="1" s="1"/>
  <c r="H1544" i="1"/>
  <c r="I1544" i="1" s="1"/>
  <c r="H1546" i="1"/>
  <c r="I1546" i="1" s="1"/>
  <c r="G1582" i="1"/>
  <c r="G1624" i="1"/>
  <c r="H1624" i="1"/>
  <c r="G1632" i="1"/>
  <c r="H1632" i="1"/>
  <c r="H1662" i="1"/>
  <c r="G1662" i="1"/>
  <c r="H1670" i="1"/>
  <c r="G1670" i="1"/>
  <c r="H1678" i="1"/>
  <c r="G1678" i="1"/>
  <c r="E417" i="4"/>
  <c r="D412" i="1" s="1"/>
  <c r="J1562" i="1"/>
  <c r="J1565" i="1"/>
  <c r="J1567" i="1"/>
  <c r="J1569" i="1"/>
  <c r="J1574" i="1"/>
  <c r="J1579" i="1"/>
  <c r="H1582" i="1"/>
  <c r="G1601" i="1"/>
  <c r="H1604" i="1"/>
  <c r="G1606" i="1"/>
  <c r="H1629" i="1"/>
  <c r="G1629" i="1"/>
  <c r="H1637" i="1"/>
  <c r="G1637" i="1"/>
  <c r="G1660" i="1"/>
  <c r="H1660" i="1"/>
  <c r="G1668" i="1"/>
  <c r="H1668" i="1"/>
  <c r="G1676" i="1"/>
  <c r="H1676" i="1"/>
  <c r="I22" i="3"/>
  <c r="J1542" i="1"/>
  <c r="J1544" i="1"/>
  <c r="J1546" i="1"/>
  <c r="H1547" i="1"/>
  <c r="G1548" i="1"/>
  <c r="I1548" i="1" s="1"/>
  <c r="G1550" i="1"/>
  <c r="I1550" i="1" s="1"/>
  <c r="G1552" i="1"/>
  <c r="I1552" i="1" s="1"/>
  <c r="G1554" i="1"/>
  <c r="I1554" i="1" s="1"/>
  <c r="G1558" i="1"/>
  <c r="I1558" i="1" s="1"/>
  <c r="G1560" i="1"/>
  <c r="I1560" i="1" s="1"/>
  <c r="G1562" i="1"/>
  <c r="I1562" i="1" s="1"/>
  <c r="G1565" i="1"/>
  <c r="I1565" i="1" s="1"/>
  <c r="G1567" i="1"/>
  <c r="I1567" i="1" s="1"/>
  <c r="G1569" i="1"/>
  <c r="I1569" i="1" s="1"/>
  <c r="G1571" i="1"/>
  <c r="G1572" i="1"/>
  <c r="G1573" i="1"/>
  <c r="G1577" i="1"/>
  <c r="G1578" i="1"/>
  <c r="G1593" i="1"/>
  <c r="H1596" i="1"/>
  <c r="G1598" i="1"/>
  <c r="G1653" i="1"/>
  <c r="H1656" i="1"/>
  <c r="G1658" i="1"/>
  <c r="H1665" i="1"/>
  <c r="G1665" i="1"/>
  <c r="H1673" i="1"/>
  <c r="G1673" i="1"/>
  <c r="D5" i="7"/>
  <c r="H1573" i="1"/>
  <c r="G1574" i="1"/>
  <c r="I1574" i="1" s="1"/>
  <c r="H1576" i="1"/>
  <c r="I1576" i="1" s="1"/>
  <c r="J1576" i="1"/>
  <c r="H1578" i="1"/>
  <c r="G1579" i="1"/>
  <c r="I1579" i="1" s="1"/>
  <c r="H1581" i="1"/>
  <c r="I1581" i="1" s="1"/>
  <c r="J1581" i="1"/>
  <c r="H1626" i="1"/>
  <c r="G1626" i="1"/>
  <c r="H1634" i="1"/>
  <c r="G1634" i="1"/>
  <c r="G1645" i="1"/>
  <c r="H1648" i="1"/>
  <c r="G1650" i="1"/>
  <c r="I27" i="3"/>
  <c r="G1681" i="1"/>
  <c r="H1684" i="1"/>
  <c r="G1686" i="1"/>
  <c r="E7" i="4"/>
  <c r="F23" i="4"/>
  <c r="E49" i="4"/>
  <c r="D45" i="1" s="1"/>
  <c r="D134" i="4"/>
  <c r="F170" i="4"/>
  <c r="D164" i="4"/>
  <c r="E202" i="4"/>
  <c r="D198" i="1" s="1"/>
  <c r="D262" i="4"/>
  <c r="F269" i="4"/>
  <c r="D321" i="4"/>
  <c r="F412" i="4"/>
  <c r="D648" i="4"/>
  <c r="E536" i="4"/>
  <c r="G156" i="9"/>
  <c r="E156" i="9" s="1"/>
  <c r="B156" i="9" s="1"/>
  <c r="F607" i="4"/>
  <c r="D7" i="5"/>
  <c r="F12" i="5"/>
  <c r="G314" i="9"/>
  <c r="E314" i="9" s="1"/>
  <c r="B314" i="9" s="1"/>
  <c r="F89" i="5"/>
  <c r="D88" i="5"/>
  <c r="H316" i="9"/>
  <c r="H315" i="9"/>
  <c r="E255" i="5"/>
  <c r="D274" i="5"/>
  <c r="D251" i="5" s="1"/>
  <c r="F277" i="5"/>
  <c r="F36" i="6"/>
  <c r="D35" i="6"/>
  <c r="D82" i="4"/>
  <c r="F91" i="4"/>
  <c r="F126" i="4"/>
  <c r="D125" i="4"/>
  <c r="D373" i="4"/>
  <c r="E466" i="4"/>
  <c r="D460" i="1" s="1"/>
  <c r="D522" i="4"/>
  <c r="F529" i="4"/>
  <c r="E571" i="4"/>
  <c r="D565" i="1" s="1"/>
  <c r="D584" i="4"/>
  <c r="D597" i="4"/>
  <c r="D647" i="4"/>
  <c r="G339" i="9"/>
  <c r="E339" i="9" s="1"/>
  <c r="B339" i="9" s="1"/>
  <c r="F219" i="5"/>
  <c r="F5" i="6"/>
  <c r="F6" i="6"/>
  <c r="E35" i="6"/>
  <c r="E141" i="6" s="1"/>
  <c r="D114" i="6"/>
  <c r="F130" i="6"/>
  <c r="D129" i="6"/>
  <c r="F202" i="4"/>
  <c r="D230" i="4"/>
  <c r="F237" i="4"/>
  <c r="F274" i="4"/>
  <c r="D273" i="4"/>
  <c r="F536" i="4"/>
  <c r="E647" i="4"/>
  <c r="D641" i="1" s="1"/>
  <c r="F70" i="5"/>
  <c r="F71" i="5"/>
  <c r="D178" i="5"/>
  <c r="D44" i="8"/>
  <c r="C1583" i="1"/>
  <c r="F8" i="4"/>
  <c r="D7" i="4"/>
  <c r="F50" i="4"/>
  <c r="D49" i="4"/>
  <c r="F112" i="4"/>
  <c r="D106" i="4"/>
  <c r="F154" i="4"/>
  <c r="D153" i="4"/>
  <c r="E164" i="4"/>
  <c r="F572" i="4"/>
  <c r="D571" i="4"/>
  <c r="F630" i="4"/>
  <c r="D629" i="4"/>
  <c r="G315" i="9"/>
  <c r="E315" i="9" s="1"/>
  <c r="B315" i="9" s="1"/>
  <c r="G316" i="9"/>
  <c r="E316" i="9" s="1"/>
  <c r="B316" i="9" s="1"/>
  <c r="D147" i="5"/>
  <c r="F150" i="5"/>
  <c r="F204" i="5"/>
  <c r="D203" i="5"/>
  <c r="F255" i="5"/>
  <c r="H310" i="9"/>
  <c r="G310" i="9"/>
  <c r="E310" i="9" s="1"/>
  <c r="B310" i="9" s="1"/>
  <c r="H309" i="9"/>
  <c r="M228" i="9"/>
  <c r="G309" i="9"/>
  <c r="E309" i="9" s="1"/>
  <c r="B309" i="9" s="1"/>
  <c r="H308" i="9"/>
  <c r="E308" i="9" s="1"/>
  <c r="B308" i="9" s="1"/>
  <c r="G302" i="9"/>
  <c r="E302" i="9" s="1"/>
  <c r="B302" i="9" s="1"/>
  <c r="G301" i="9"/>
  <c r="E301" i="9" s="1"/>
  <c r="B301" i="9" s="1"/>
  <c r="G300" i="9"/>
  <c r="E300" i="9" s="1"/>
  <c r="B300" i="9" s="1"/>
  <c r="L228" i="9"/>
  <c r="F228" i="9" s="1"/>
  <c r="G224" i="9"/>
  <c r="E224" i="9" s="1"/>
  <c r="B224" i="9" s="1"/>
  <c r="G220" i="9"/>
  <c r="E220" i="9" s="1"/>
  <c r="B220" i="9" s="1"/>
  <c r="G216" i="9"/>
  <c r="E216" i="9" s="1"/>
  <c r="B216"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E180" i="9" s="1"/>
  <c r="B180" i="9" s="1"/>
  <c r="G226" i="9"/>
  <c r="E226" i="9" s="1"/>
  <c r="B226" i="9" s="1"/>
  <c r="G222" i="9"/>
  <c r="E222" i="9" s="1"/>
  <c r="B222" i="9" s="1"/>
  <c r="G218" i="9"/>
  <c r="E218" i="9" s="1"/>
  <c r="B218" i="9" s="1"/>
  <c r="G179" i="9"/>
  <c r="E179" i="9" s="1"/>
  <c r="B179" i="9" s="1"/>
  <c r="G178" i="9"/>
  <c r="E178" i="9" s="1"/>
  <c r="B178" i="9" s="1"/>
  <c r="G177" i="9"/>
  <c r="E177" i="9" s="1"/>
  <c r="B177" i="9" s="1"/>
  <c r="G176" i="9"/>
  <c r="E176" i="9" s="1"/>
  <c r="B176" i="9" s="1"/>
  <c r="G175" i="9"/>
  <c r="E175" i="9" s="1"/>
  <c r="B175" i="9" s="1"/>
  <c r="G174" i="9"/>
  <c r="E174" i="9" s="1"/>
  <c r="B174" i="9" s="1"/>
  <c r="G227" i="9"/>
  <c r="E227" i="9" s="1"/>
  <c r="B227" i="9" s="1"/>
  <c r="G223" i="9"/>
  <c r="E223" i="9" s="1"/>
  <c r="B223" i="9" s="1"/>
  <c r="G219" i="9"/>
  <c r="E219" i="9" s="1"/>
  <c r="B219"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25" i="9"/>
  <c r="E225" i="9" s="1"/>
  <c r="B225" i="9" s="1"/>
  <c r="G217" i="9"/>
  <c r="E217" i="9" s="1"/>
  <c r="B217" i="9" s="1"/>
  <c r="H179" i="9"/>
  <c r="B25" i="9"/>
  <c r="B33" i="9"/>
  <c r="B41" i="9"/>
  <c r="B49" i="9"/>
  <c r="B57" i="9"/>
  <c r="B65" i="9"/>
  <c r="B73" i="9"/>
  <c r="B81" i="9"/>
  <c r="B89" i="9"/>
  <c r="B97" i="9"/>
  <c r="B105" i="9"/>
  <c r="B113" i="9"/>
  <c r="B121" i="9"/>
  <c r="B129" i="9"/>
  <c r="G221" i="9"/>
  <c r="E221" i="9" s="1"/>
  <c r="B221" i="9" s="1"/>
  <c r="E88" i="5"/>
  <c r="D1093" i="1" s="1"/>
  <c r="E177" i="5"/>
  <c r="H19" i="9" s="1"/>
  <c r="E19" i="9" s="1"/>
  <c r="B19" i="9" s="1"/>
  <c r="I10" i="9"/>
  <c r="B236" i="9"/>
  <c r="B244" i="9"/>
  <c r="B245" i="9"/>
  <c r="B248" i="9"/>
  <c r="F251" i="9"/>
  <c r="B251" i="9" s="1"/>
  <c r="B256" i="9"/>
  <c r="F259" i="9"/>
  <c r="B259" i="9" s="1"/>
  <c r="B270" i="9"/>
  <c r="B228" i="9"/>
  <c r="F234" i="9"/>
  <c r="B234" i="9" s="1"/>
  <c r="F242" i="9"/>
  <c r="B242" i="9" s="1"/>
  <c r="B253" i="9"/>
  <c r="B254" i="9"/>
  <c r="B261" i="9"/>
  <c r="B262" i="9"/>
  <c r="B268" i="9"/>
  <c r="B274" i="9"/>
  <c r="B284" i="9"/>
  <c r="B290" i="9"/>
  <c r="B266" i="9"/>
  <c r="B282" i="9"/>
  <c r="B292" i="9"/>
  <c r="H1260" i="1" l="1"/>
  <c r="G1260" i="1"/>
  <c r="H25" i="3"/>
  <c r="C1255" i="1"/>
  <c r="I31" i="3"/>
  <c r="D1537" i="1"/>
  <c r="G338" i="9"/>
  <c r="E338" i="9" s="1"/>
  <c r="B338" i="9" s="1"/>
  <c r="F203" i="5"/>
  <c r="C1207" i="1"/>
  <c r="F571" i="4"/>
  <c r="C565" i="1"/>
  <c r="H1583" i="1"/>
  <c r="G1583" i="1"/>
  <c r="F230" i="4"/>
  <c r="C226" i="1"/>
  <c r="F114" i="6"/>
  <c r="C1510" i="1"/>
  <c r="H30" i="3"/>
  <c r="D141" i="6"/>
  <c r="F647" i="4"/>
  <c r="C641" i="1"/>
  <c r="F125" i="4"/>
  <c r="C121" i="1"/>
  <c r="F35" i="6"/>
  <c r="H28" i="3"/>
  <c r="C1431" i="1"/>
  <c r="E251" i="5"/>
  <c r="D1259" i="1"/>
  <c r="F648" i="4"/>
  <c r="C642" i="1"/>
  <c r="F262" i="4"/>
  <c r="C258" i="1"/>
  <c r="F134" i="4"/>
  <c r="C130" i="1"/>
  <c r="I1578" i="1"/>
  <c r="B207" i="9"/>
  <c r="F106" i="4"/>
  <c r="C102" i="1"/>
  <c r="D6" i="4"/>
  <c r="F7" i="4"/>
  <c r="C3" i="1"/>
  <c r="K1481" i="9"/>
  <c r="G344" i="9"/>
  <c r="E344" i="9" s="1"/>
  <c r="B344" i="9" s="1"/>
  <c r="I39" i="3"/>
  <c r="C1621" i="1"/>
  <c r="F273" i="4"/>
  <c r="C269" i="1"/>
  <c r="I28" i="3"/>
  <c r="D1431" i="1"/>
  <c r="G348" i="9"/>
  <c r="E348" i="9" s="1"/>
  <c r="F597" i="4"/>
  <c r="C591" i="1"/>
  <c r="F522" i="4"/>
  <c r="D430" i="4"/>
  <c r="C516" i="1"/>
  <c r="H198" i="1"/>
  <c r="G198" i="1"/>
  <c r="G346" i="9"/>
  <c r="E346" i="9" s="1"/>
  <c r="H33" i="3"/>
  <c r="C1538" i="1"/>
  <c r="E430" i="4"/>
  <c r="F629" i="4"/>
  <c r="C623" i="1"/>
  <c r="E152" i="4"/>
  <c r="D160" i="1"/>
  <c r="G343" i="9"/>
  <c r="E343" i="9" s="1"/>
  <c r="F129" i="6"/>
  <c r="C1525" i="1"/>
  <c r="F584" i="4"/>
  <c r="C578" i="1"/>
  <c r="H460" i="1"/>
  <c r="G460" i="1"/>
  <c r="E535" i="4"/>
  <c r="D530" i="1"/>
  <c r="F321" i="4"/>
  <c r="D308" i="4"/>
  <c r="C316" i="1"/>
  <c r="F164" i="4"/>
  <c r="C160" i="1"/>
  <c r="I1573" i="1"/>
  <c r="E69" i="5"/>
  <c r="I24" i="3"/>
  <c r="E176" i="5"/>
  <c r="D1180" i="1" s="1"/>
  <c r="D1181" i="1"/>
  <c r="F147" i="5"/>
  <c r="C1152" i="1"/>
  <c r="H24" i="9"/>
  <c r="D152" i="4"/>
  <c r="G24" i="9"/>
  <c r="E24" i="9" s="1"/>
  <c r="F153" i="4"/>
  <c r="C149" i="1"/>
  <c r="F49" i="4"/>
  <c r="C45" i="1"/>
  <c r="G336" i="9"/>
  <c r="E336" i="9" s="1"/>
  <c r="B336" i="9" s="1"/>
  <c r="F178" i="5"/>
  <c r="D177" i="5"/>
  <c r="C1182" i="1"/>
  <c r="D535" i="4"/>
  <c r="F373" i="4"/>
  <c r="D360" i="4"/>
  <c r="C368" i="1"/>
  <c r="F82" i="4"/>
  <c r="C78" i="1"/>
  <c r="F274" i="5"/>
  <c r="C1278" i="1"/>
  <c r="F88" i="5"/>
  <c r="D69" i="5"/>
  <c r="C1093" i="1"/>
  <c r="D6" i="5"/>
  <c r="F7" i="5"/>
  <c r="H22" i="3"/>
  <c r="C1012" i="1"/>
  <c r="E6" i="4"/>
  <c r="D3" i="1"/>
  <c r="H11" i="3"/>
  <c r="N3" i="9" l="1"/>
  <c r="F69" i="5"/>
  <c r="H23" i="3"/>
  <c r="C1074" i="1"/>
  <c r="H78" i="1"/>
  <c r="G78" i="1"/>
  <c r="H149" i="1"/>
  <c r="G149" i="1"/>
  <c r="H160" i="1"/>
  <c r="G160" i="1"/>
  <c r="H623" i="1"/>
  <c r="G623" i="1"/>
  <c r="H1538" i="1"/>
  <c r="G1538" i="1"/>
  <c r="H591" i="1"/>
  <c r="G591" i="1"/>
  <c r="H258" i="1"/>
  <c r="G258" i="1"/>
  <c r="H1259" i="1"/>
  <c r="G1259" i="1"/>
  <c r="D640" i="4"/>
  <c r="F535" i="4"/>
  <c r="C529" i="1"/>
  <c r="H1152" i="1"/>
  <c r="G1152" i="1"/>
  <c r="H530" i="1"/>
  <c r="G530" i="1"/>
  <c r="H578" i="1"/>
  <c r="G578" i="1"/>
  <c r="E342" i="9"/>
  <c r="I11" i="3" s="1"/>
  <c r="B343" i="9"/>
  <c r="H516" i="1"/>
  <c r="G516" i="1"/>
  <c r="H269" i="1"/>
  <c r="G269" i="1"/>
  <c r="F6" i="4"/>
  <c r="D422" i="4"/>
  <c r="H17" i="3"/>
  <c r="C2" i="1"/>
  <c r="I25" i="3"/>
  <c r="D1255" i="1"/>
  <c r="H1255" i="1" s="1"/>
  <c r="H121" i="1"/>
  <c r="G121" i="1"/>
  <c r="F141" i="6"/>
  <c r="H31" i="3"/>
  <c r="C1537" i="1"/>
  <c r="H226" i="1"/>
  <c r="G226" i="1"/>
  <c r="H565" i="1"/>
  <c r="G565" i="1"/>
  <c r="I17" i="3"/>
  <c r="E422" i="4"/>
  <c r="D2" i="1"/>
  <c r="C1011" i="1"/>
  <c r="H1278" i="1"/>
  <c r="G1278" i="1"/>
  <c r="H368" i="1"/>
  <c r="G368" i="1"/>
  <c r="H1182" i="1"/>
  <c r="G1182" i="1"/>
  <c r="H45" i="1"/>
  <c r="G45" i="1"/>
  <c r="E347" i="9"/>
  <c r="B348" i="9"/>
  <c r="H102" i="1"/>
  <c r="G102" i="1"/>
  <c r="H130" i="1"/>
  <c r="G130" i="1"/>
  <c r="H642" i="1"/>
  <c r="G642" i="1"/>
  <c r="B24" i="9"/>
  <c r="I23" i="3"/>
  <c r="D1074" i="1"/>
  <c r="E6" i="5"/>
  <c r="G306" i="9" s="1"/>
  <c r="E306" i="9" s="1"/>
  <c r="B306" i="9" s="1"/>
  <c r="H316" i="1"/>
  <c r="G316" i="1"/>
  <c r="E640" i="4"/>
  <c r="D634" i="1" s="1"/>
  <c r="D529" i="1"/>
  <c r="B346" i="9"/>
  <c r="E345" i="9"/>
  <c r="I10" i="3" s="1"/>
  <c r="F430" i="4"/>
  <c r="D639" i="4"/>
  <c r="C424" i="1"/>
  <c r="H1431" i="1"/>
  <c r="G1431" i="1"/>
  <c r="H9" i="3"/>
  <c r="H1012" i="1"/>
  <c r="G1012" i="1"/>
  <c r="H1093" i="1"/>
  <c r="G1093" i="1"/>
  <c r="D418" i="4"/>
  <c r="F360" i="4"/>
  <c r="C355" i="1"/>
  <c r="D176" i="5"/>
  <c r="F177" i="5"/>
  <c r="H24" i="3"/>
  <c r="C1181" i="1"/>
  <c r="D299" i="4"/>
  <c r="H18" i="3"/>
  <c r="F152" i="4"/>
  <c r="C148" i="1"/>
  <c r="D417" i="4"/>
  <c r="F308" i="4"/>
  <c r="C303" i="1"/>
  <c r="H1525" i="1"/>
  <c r="G1525" i="1"/>
  <c r="E299" i="4"/>
  <c r="E300" i="4" s="1"/>
  <c r="D296" i="1" s="1"/>
  <c r="I18" i="3"/>
  <c r="D148" i="1"/>
  <c r="E639" i="4"/>
  <c r="D633" i="1" s="1"/>
  <c r="D424" i="1"/>
  <c r="H1621" i="1"/>
  <c r="G1621" i="1"/>
  <c r="H3" i="1"/>
  <c r="G3" i="1"/>
  <c r="H641" i="1"/>
  <c r="G641" i="1"/>
  <c r="H1510" i="1"/>
  <c r="G1510" i="1"/>
  <c r="H1207" i="1"/>
  <c r="G1207" i="1"/>
  <c r="F251" i="5"/>
  <c r="D423" i="4" l="1"/>
  <c r="D301" i="4"/>
  <c r="F299" i="4"/>
  <c r="C295" i="1"/>
  <c r="F176" i="5"/>
  <c r="C1180" i="1"/>
  <c r="D424" i="4"/>
  <c r="F422" i="4"/>
  <c r="D643" i="4"/>
  <c r="C417" i="1"/>
  <c r="H529" i="1"/>
  <c r="G529" i="1"/>
  <c r="K3" i="9"/>
  <c r="I9" i="3"/>
  <c r="F639" i="4"/>
  <c r="C633" i="1"/>
  <c r="H299" i="9"/>
  <c r="D1011" i="1"/>
  <c r="H8" i="3" s="1"/>
  <c r="H148" i="1"/>
  <c r="G148" i="1"/>
  <c r="H1181" i="1"/>
  <c r="G1181" i="1"/>
  <c r="H355" i="1"/>
  <c r="G355" i="1"/>
  <c r="H1011" i="1"/>
  <c r="G1011" i="1"/>
  <c r="G1255" i="1"/>
  <c r="F417" i="4"/>
  <c r="C412" i="1"/>
  <c r="H303" i="1"/>
  <c r="G303" i="1"/>
  <c r="F6" i="5"/>
  <c r="E643" i="4"/>
  <c r="D417" i="1"/>
  <c r="G2" i="1"/>
  <c r="H2" i="1"/>
  <c r="D300" i="4"/>
  <c r="F640" i="4"/>
  <c r="C634" i="1"/>
  <c r="E423" i="4"/>
  <c r="E301" i="4"/>
  <c r="D297" i="1" s="1"/>
  <c r="D295" i="1"/>
  <c r="F418" i="4"/>
  <c r="C413" i="1"/>
  <c r="H424" i="1"/>
  <c r="G424" i="1"/>
  <c r="G299" i="9"/>
  <c r="E299" i="9" s="1"/>
  <c r="H1537" i="1"/>
  <c r="G1537" i="1"/>
  <c r="H1074" i="1"/>
  <c r="G1074" i="1"/>
  <c r="M3" i="9" l="1"/>
  <c r="F300" i="4"/>
  <c r="C296" i="1"/>
  <c r="H633" i="1"/>
  <c r="G633" i="1"/>
  <c r="H295" i="1"/>
  <c r="G295" i="1"/>
  <c r="H413" i="1"/>
  <c r="G413" i="1"/>
  <c r="E425" i="4"/>
  <c r="D420" i="1" s="1"/>
  <c r="E644" i="4"/>
  <c r="E645" i="4" s="1"/>
  <c r="D418" i="1"/>
  <c r="H20" i="9"/>
  <c r="D637" i="1"/>
  <c r="C419" i="1"/>
  <c r="B299" i="9"/>
  <c r="H634" i="1"/>
  <c r="G634" i="1"/>
  <c r="E424" i="4"/>
  <c r="H412" i="1"/>
  <c r="G412" i="1"/>
  <c r="H417" i="1"/>
  <c r="G417" i="1"/>
  <c r="H1180" i="1"/>
  <c r="G1180" i="1"/>
  <c r="F301" i="4"/>
  <c r="C297" i="1"/>
  <c r="D645" i="4"/>
  <c r="F643" i="4"/>
  <c r="C637" i="1"/>
  <c r="D644" i="4"/>
  <c r="F423" i="4"/>
  <c r="D425" i="4"/>
  <c r="C418" i="1"/>
  <c r="G20" i="9"/>
  <c r="E20" i="9" s="1"/>
  <c r="B20" i="9" s="1"/>
  <c r="E646" i="4" l="1"/>
  <c r="D638" i="1"/>
  <c r="H296" i="1"/>
  <c r="G296" i="1"/>
  <c r="E649" i="4"/>
  <c r="D639" i="1"/>
  <c r="F645" i="4"/>
  <c r="C639" i="1"/>
  <c r="F644" i="4"/>
  <c r="D646" i="4"/>
  <c r="C638" i="1"/>
  <c r="H297" i="1"/>
  <c r="G297" i="1"/>
  <c r="H418" i="1"/>
  <c r="G418" i="1"/>
  <c r="D419" i="1"/>
  <c r="H419" i="1" s="1"/>
  <c r="H637" i="1"/>
  <c r="G637" i="1"/>
  <c r="F425" i="4"/>
  <c r="C420" i="1"/>
  <c r="F424" i="4"/>
  <c r="H334" i="9"/>
  <c r="G334" i="9"/>
  <c r="E334" i="9" s="1"/>
  <c r="B334" i="9" l="1"/>
  <c r="E298" i="9"/>
  <c r="I8" i="3" s="1"/>
  <c r="F646" i="4"/>
  <c r="D650" i="4"/>
  <c r="C640" i="1"/>
  <c r="D649" i="4"/>
  <c r="H638" i="1"/>
  <c r="G638" i="1"/>
  <c r="H420" i="1"/>
  <c r="G420" i="1"/>
  <c r="G419" i="1"/>
  <c r="H639" i="1"/>
  <c r="G639" i="1"/>
  <c r="I19" i="3"/>
  <c r="D643" i="1"/>
  <c r="E650" i="4"/>
  <c r="D640" i="1"/>
  <c r="F650" i="4" l="1"/>
  <c r="H20" i="3"/>
  <c r="C644" i="1"/>
  <c r="I20" i="3"/>
  <c r="D644" i="1"/>
  <c r="F649" i="4"/>
  <c r="H19" i="3"/>
  <c r="C643" i="1"/>
  <c r="G297" i="9"/>
  <c r="E297" i="9" s="1"/>
  <c r="B297" i="9" s="1"/>
  <c r="H640" i="1"/>
  <c r="G640" i="1"/>
  <c r="H7" i="3"/>
  <c r="J3" i="9" l="1"/>
  <c r="H643" i="1"/>
  <c r="G643" i="1"/>
  <c r="H644" i="1"/>
  <c r="G644" i="1"/>
  <c r="G295" i="9" l="1"/>
  <c r="L293" i="9"/>
  <c r="F293" i="9" s="1"/>
  <c r="H295" i="9"/>
  <c r="H18" i="9"/>
  <c r="G18" i="9"/>
  <c r="G17" i="9"/>
  <c r="H16" i="9"/>
  <c r="M15" i="9"/>
  <c r="H17" i="9"/>
  <c r="H15" i="9"/>
  <c r="J12" i="9"/>
  <c r="K7" i="9"/>
  <c r="I8" i="9"/>
  <c r="I11" i="9"/>
  <c r="J6" i="9"/>
  <c r="K12" i="9"/>
  <c r="L16" i="9"/>
  <c r="I5" i="9"/>
  <c r="J7" i="9"/>
  <c r="J10" i="9"/>
  <c r="J11" i="9"/>
  <c r="K9" i="9"/>
  <c r="I6" i="9"/>
  <c r="K13" i="9"/>
  <c r="J9" i="9"/>
  <c r="J13" i="9"/>
  <c r="G15" i="9"/>
  <c r="G22" i="9"/>
  <c r="M16" i="9"/>
  <c r="K11" i="9"/>
  <c r="I12" i="9"/>
  <c r="K5" i="9"/>
  <c r="K6" i="9"/>
  <c r="K10" i="9"/>
  <c r="J5" i="9"/>
  <c r="H22" i="9"/>
  <c r="I17" i="9"/>
  <c r="G21" i="9"/>
  <c r="L15" i="9"/>
  <c r="I9" i="9"/>
  <c r="I7" i="9"/>
  <c r="J17" i="9"/>
  <c r="H21" i="9"/>
  <c r="G16" i="9"/>
  <c r="K8" i="9"/>
  <c r="I13" i="9"/>
  <c r="J8" i="9"/>
  <c r="E16" i="9" l="1"/>
  <c r="E13" i="9"/>
  <c r="B13" i="9" s="1"/>
  <c r="E12" i="9"/>
  <c r="B12" i="9" s="1"/>
  <c r="E7" i="9"/>
  <c r="B7" i="9" s="1"/>
  <c r="E9" i="9"/>
  <c r="B9" i="9" s="1"/>
  <c r="E15" i="9"/>
  <c r="F15" i="9"/>
  <c r="E22" i="9"/>
  <c r="B22" i="9" s="1"/>
  <c r="E10" i="9"/>
  <c r="B10" i="9" s="1"/>
  <c r="B15" i="9"/>
  <c r="E6" i="9"/>
  <c r="B6" i="9" s="1"/>
  <c r="E21" i="9"/>
  <c r="B21" i="9" s="1"/>
  <c r="E5" i="9"/>
  <c r="E11" i="9"/>
  <c r="B11" i="9" s="1"/>
  <c r="E17" i="9"/>
  <c r="B17" i="9" s="1"/>
  <c r="B293" i="9"/>
  <c r="F23" i="9"/>
  <c r="F16" i="9"/>
  <c r="B16" i="9" s="1"/>
  <c r="E8" i="9"/>
  <c r="B8" i="9" s="1"/>
  <c r="E18" i="9"/>
  <c r="B18" i="9" s="1"/>
  <c r="E295" i="9"/>
  <c r="F14" i="9" l="1"/>
  <c r="F3" i="9" s="1"/>
  <c r="B295" i="9"/>
  <c r="E23" i="9"/>
  <c r="I7" i="3" s="1"/>
  <c r="E4" i="9"/>
  <c r="B5" i="9"/>
  <c r="E14" i="9"/>
  <c r="I13" i="3" s="1"/>
  <c r="E3" i="9" l="1"/>
</calcChain>
</file>

<file path=xl/sharedStrings.xml><?xml version="1.0" encoding="utf-8"?>
<sst xmlns="http://schemas.openxmlformats.org/spreadsheetml/2006/main" count="4733" uniqueCount="3656">
  <si>
    <t>Obveznik:</t>
  </si>
  <si>
    <t>35652 - OPĆINA VIR</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</si>
  <si>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</si>
  <si>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</si>
  <si>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</si>
  <si>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</si>
  <si>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</si>
  <si>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</si>
  <si>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</si>
  <si>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</si>
  <si>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</si>
  <si>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</si>
  <si>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</si>
  <si>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</si>
  <si>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</si>
  <si>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</si>
  <si>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</si>
  <si>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</si>
  <si>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</si>
  <si>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</si>
  <si>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</si>
  <si>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</si>
  <si>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</si>
  <si>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</si>
  <si>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</si>
  <si>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</si>
  <si>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</si>
  <si>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</si>
  <si>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</si>
  <si>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</si>
  <si>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</si>
  <si>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</si>
  <si>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</si>
  <si>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</si>
  <si>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</si>
  <si>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</si>
  <si>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</si>
  <si>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</si>
  <si>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</si>
  <si>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</si>
  <si>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</si>
  <si>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</si>
  <si>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</si>
  <si>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</si>
  <si>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</si>
  <si>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</si>
  <si>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</si>
  <si>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</si>
  <si>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</si>
  <si>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</si>
  <si>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</si>
  <si>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</si>
  <si>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</si>
  <si>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</si>
  <si>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</si>
  <si>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</si>
  <si>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</si>
  <si>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</si>
  <si>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</si>
  <si>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</si>
  <si>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</si>
  <si>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</si>
  <si>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</si>
  <si>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</si>
  <si>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</si>
  <si>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</si>
  <si>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</si>
  <si>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</si>
  <si>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</si>
  <si>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</si>
  <si>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</si>
  <si>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</si>
  <si>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</si>
  <si>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</si>
  <si>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</si>
  <si>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</si>
  <si>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</si>
  <si>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</si>
  <si>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</si>
  <si>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</si>
  <si>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</si>
  <si>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</si>
  <si>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</si>
  <si>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</si>
  <si>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</si>
  <si>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</si>
  <si>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</si>
  <si>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</si>
  <si>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</si>
  <si>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</si>
  <si>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</si>
  <si>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</si>
  <si>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</si>
  <si>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</si>
  <si>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</si>
  <si>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</si>
  <si>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</si>
  <si>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</si>
  <si>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</si>
  <si>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</si>
  <si>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</si>
  <si>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</si>
  <si>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</si>
  <si>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</si>
  <si>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</si>
  <si>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</si>
  <si>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</si>
  <si>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</si>
  <si>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</si>
  <si>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</si>
  <si>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</si>
  <si>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</si>
  <si>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</si>
  <si>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</si>
  <si>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</si>
  <si>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</si>
  <si>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</si>
  <si>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</si>
  <si>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</si>
  <si>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</si>
  <si>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</si>
  <si>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</si>
  <si>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</si>
  <si>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</si>
  <si>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</si>
  <si>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</si>
  <si>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</si>
  <si>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</si>
  <si>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</si>
  <si>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</si>
  <si>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</si>
  <si>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</si>
  <si>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</si>
  <si>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</si>
  <si>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</si>
  <si>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</si>
  <si>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</si>
  <si>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</si>
  <si>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</si>
  <si>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</si>
  <si>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</si>
  <si>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</si>
  <si>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</si>
  <si>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</si>
  <si>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</si>
  <si>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</si>
  <si>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</si>
  <si>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</si>
  <si>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</si>
  <si>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</si>
  <si>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</si>
  <si>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</si>
  <si>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</si>
  <si>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</si>
  <si>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</si>
  <si>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</si>
  <si>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</si>
  <si>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</si>
  <si>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</si>
  <si>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</si>
  <si>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</si>
  <si>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</si>
  <si>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</si>
  <si>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</si>
  <si>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</si>
  <si>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</si>
  <si>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</si>
  <si>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</si>
  <si>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</si>
  <si>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</si>
  <si>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</si>
  <si>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</si>
  <si>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</si>
  <si>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</si>
  <si>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</si>
  <si>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</si>
  <si>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</si>
  <si>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</si>
  <si>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</si>
  <si>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</si>
  <si>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</si>
  <si>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</si>
  <si>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</si>
  <si>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</si>
  <si>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</si>
  <si>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</si>
  <si>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</si>
  <si>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</si>
  <si>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</si>
  <si>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</si>
  <si>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</si>
  <si>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</si>
  <si>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</si>
  <si>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</si>
  <si>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</si>
  <si>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</si>
  <si>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</si>
  <si>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</si>
  <si>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</si>
  <si>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</si>
  <si>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</si>
  <si>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</si>
  <si>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</si>
  <si>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</si>
  <si>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</si>
  <si>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</si>
  <si>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</si>
  <si>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</si>
  <si>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</si>
  <si>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</si>
  <si>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</si>
  <si>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</si>
  <si>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</si>
  <si>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</si>
  <si>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</si>
  <si>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</si>
  <si>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</si>
  <si>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</si>
  <si>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</si>
  <si>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</si>
  <si>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</si>
  <si>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</si>
  <si>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</si>
  <si>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</si>
  <si>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</si>
  <si>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</si>
  <si>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</si>
  <si>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</si>
  <si>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</si>
  <si>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</si>
  <si>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</si>
  <si>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</si>
  <si>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</si>
  <si>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</si>
  <si>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</si>
  <si>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</si>
  <si>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</si>
  <si>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</si>
  <si>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</si>
  <si>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</si>
  <si>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</si>
  <si>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</si>
  <si>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</si>
  <si>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</si>
  <si>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</si>
  <si>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</si>
  <si>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</si>
  <si>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</si>
  <si>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</si>
  <si>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</si>
  <si>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</si>
  <si>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</si>
  <si>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</si>
  <si>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</si>
  <si>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</si>
  <si>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</si>
  <si>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</si>
  <si>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</si>
  <si>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</si>
  <si>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</si>
  <si>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</si>
  <si>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</si>
  <si>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</si>
  <si>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</si>
  <si>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</si>
  <si>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</si>
  <si>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</si>
  <si>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</si>
  <si>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</si>
  <si>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</si>
  <si>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</si>
  <si>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</si>
  <si>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</si>
  <si>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</si>
  <si>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</si>
  <si>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</si>
  <si>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</si>
  <si>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</si>
  <si>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</si>
  <si>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</si>
  <si>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</si>
  <si>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</si>
  <si>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</si>
  <si>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</si>
  <si>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</si>
  <si>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</si>
  <si>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</si>
  <si>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</si>
  <si>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</si>
  <si>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</si>
  <si>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</si>
  <si>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</si>
  <si>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</si>
  <si>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</si>
  <si>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</si>
  <si>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</si>
  <si>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</si>
  <si>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</si>
  <si>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</si>
  <si>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</si>
  <si>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</si>
  <si>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</si>
  <si>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</si>
  <si>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</si>
  <si>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</si>
  <si>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</si>
  <si>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</si>
  <si>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</si>
  <si>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</si>
  <si>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</si>
  <si>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</si>
  <si>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</si>
  <si>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</si>
  <si>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</si>
  <si>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</si>
  <si>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</si>
  <si>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</si>
  <si>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</si>
  <si>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</si>
  <si>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</si>
  <si>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</si>
  <si>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</si>
  <si>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</si>
  <si>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</si>
  <si>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</si>
  <si>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</si>
  <si>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</si>
  <si>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</si>
  <si>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</si>
  <si>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</si>
  <si>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</si>
  <si>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</si>
  <si>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</si>
  <si>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</si>
  <si>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</si>
  <si>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</si>
  <si>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</si>
  <si>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</si>
  <si>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</si>
  <si>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</si>
  <si>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</si>
  <si>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</si>
  <si>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</si>
  <si>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</si>
  <si>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</si>
  <si>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</si>
  <si>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</si>
  <si>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</si>
  <si>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</si>
  <si>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</si>
  <si>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</si>
  <si>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</si>
  <si>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</si>
  <si>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</si>
  <si>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</si>
  <si>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</si>
  <si>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</si>
  <si>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</si>
  <si>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</si>
  <si>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</si>
  <si>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</si>
  <si>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</si>
  <si>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</si>
  <si>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</si>
  <si>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</si>
  <si>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</si>
  <si>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</si>
  <si>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</si>
  <si>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</si>
  <si>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</si>
  <si>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</si>
  <si>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</si>
  <si>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</si>
  <si>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</si>
  <si>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</si>
  <si>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</si>
  <si>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</si>
  <si>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</si>
  <si>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</si>
  <si>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</si>
  <si>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</si>
  <si>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</si>
  <si>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</si>
  <si>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</si>
  <si>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</si>
  <si>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</si>
  <si>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</si>
  <si>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</si>
  <si>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</si>
  <si>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</si>
  <si>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</si>
  <si>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</si>
  <si>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</si>
  <si>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</si>
  <si>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</si>
  <si>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</si>
  <si>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</si>
  <si>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</si>
  <si>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</si>
  <si>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</si>
  <si>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</si>
  <si>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</si>
  <si>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</si>
  <si>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</si>
  <si>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</si>
  <si>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</si>
  <si>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</si>
  <si>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</si>
  <si>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</si>
  <si>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</si>
  <si>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</si>
  <si>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</si>
  <si>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</si>
  <si>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</si>
  <si>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</si>
  <si>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</si>
  <si>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</si>
  <si>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</si>
  <si>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</si>
  <si>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</si>
  <si>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</si>
  <si>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</si>
  <si>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</si>
  <si>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</si>
  <si>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</si>
  <si>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</si>
  <si>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</si>
  <si>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</si>
  <si>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</si>
  <si>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</si>
  <si>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</si>
  <si>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</si>
  <si>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</si>
  <si>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</si>
  <si>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</si>
  <si>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</si>
  <si>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</si>
  <si>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</si>
  <si>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</si>
  <si>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</si>
  <si>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</si>
  <si>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</si>
  <si>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</si>
  <si>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</si>
  <si>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</si>
  <si>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</si>
  <si>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</si>
  <si>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</si>
  <si>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</si>
  <si>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</si>
  <si>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</si>
  <si>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</si>
  <si>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</si>
  <si>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</si>
  <si>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</si>
  <si>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</si>
  <si>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</si>
  <si>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</si>
  <si>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</si>
  <si>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</si>
  <si>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</si>
  <si>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</si>
  <si>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</si>
  <si>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</si>
  <si>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</si>
  <si>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</si>
  <si>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</si>
  <si>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</si>
  <si>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</si>
  <si>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</si>
  <si>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</si>
  <si>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</si>
  <si>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</si>
  <si>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</si>
  <si>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</si>
  <si>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</si>
  <si>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</si>
  <si>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</si>
  <si>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</si>
  <si>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</si>
  <si>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</si>
  <si>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</si>
  <si>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</si>
  <si>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</si>
  <si>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</si>
  <si>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</si>
  <si>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</si>
  <si>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</si>
  <si>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</si>
  <si>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</si>
  <si>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</si>
  <si>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</si>
  <si>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</si>
  <si>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</si>
  <si>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</si>
  <si>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</si>
  <si>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</si>
  <si>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</si>
  <si>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</si>
  <si>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</si>
  <si>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</si>
  <si>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</si>
  <si>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</si>
  <si>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</si>
  <si>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</si>
  <si>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</si>
  <si>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</si>
  <si>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</si>
  <si>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</si>
  <si>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</si>
  <si>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</si>
  <si>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</si>
  <si>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</si>
  <si>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</si>
  <si>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</si>
  <si>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</si>
  <si>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</si>
  <si>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</si>
  <si>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</si>
  <si>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</si>
  <si>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</si>
  <si>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</si>
  <si>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</si>
  <si>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</si>
  <si>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</si>
  <si>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</si>
  <si>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</si>
  <si>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</si>
  <si>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</si>
  <si>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</si>
  <si>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</si>
  <si>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</si>
  <si>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</si>
  <si>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</si>
  <si>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</si>
  <si>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</si>
  <si>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</si>
  <si>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</si>
  <si>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</si>
  <si>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</si>
  <si>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</si>
  <si>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</si>
  <si>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</si>
  <si>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</si>
  <si>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</si>
  <si>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</si>
  <si>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</si>
  <si>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</si>
  <si>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</si>
  <si>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</si>
  <si>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</si>
  <si>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</si>
  <si>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</si>
  <si>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</si>
  <si>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</si>
  <si>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</si>
  <si>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</si>
  <si>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</si>
  <si>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</si>
  <si>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</si>
  <si>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</si>
  <si>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</si>
  <si>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</si>
  <si>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</si>
  <si>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</si>
  <si>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</si>
  <si>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</si>
  <si>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</si>
  <si>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</si>
  <si>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</si>
  <si>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</si>
  <si>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</si>
  <si>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</si>
  <si>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</si>
  <si>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</si>
  <si>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</si>
  <si>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</si>
  <si>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</si>
  <si>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</si>
  <si>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</si>
  <si>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</si>
  <si>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</si>
  <si>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</si>
  <si>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</si>
  <si>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</si>
  <si>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</si>
  <si>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</si>
  <si>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</si>
  <si>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</si>
  <si>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</si>
  <si>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</si>
  <si>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</si>
  <si>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</si>
  <si>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</si>
  <si>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</si>
  <si>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</si>
  <si>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</si>
  <si>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</si>
  <si>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</si>
  <si>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</si>
  <si>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</si>
  <si>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</si>
  <si>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</si>
  <si>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</si>
  <si>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</si>
  <si>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</si>
  <si>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</si>
  <si>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</si>
  <si>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</si>
  <si>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</si>
  <si>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</si>
  <si>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</si>
  <si>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</si>
  <si>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</si>
  <si>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</si>
  <si>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</si>
  <si>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</si>
  <si>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</si>
  <si>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</si>
  <si>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</si>
  <si>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</si>
  <si>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</si>
  <si>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</si>
  <si>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</si>
  <si>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</si>
  <si>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</si>
  <si>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</si>
  <si>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</si>
  <si>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</si>
  <si>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</si>
  <si>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</si>
  <si>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</si>
  <si>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</si>
  <si>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</si>
  <si>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</si>
  <si>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</si>
  <si>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</si>
  <si>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</si>
  <si>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</si>
  <si>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</si>
  <si>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</si>
  <si>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</si>
  <si>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</si>
  <si>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</si>
  <si>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</si>
  <si>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</si>
  <si>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</si>
  <si>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</si>
  <si>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</si>
  <si>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</si>
  <si>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</si>
  <si>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</si>
  <si>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</si>
  <si>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</si>
  <si>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</si>
  <si>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</si>
  <si>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</si>
  <si>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</si>
  <si>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</si>
  <si>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</si>
  <si>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</si>
  <si>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</si>
  <si>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</si>
  <si>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</si>
  <si>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</si>
  <si>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</si>
  <si>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</si>
  <si>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</si>
  <si>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</si>
  <si>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</si>
  <si>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</si>
  <si>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</si>
  <si>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</si>
  <si>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</si>
  <si>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</si>
  <si>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</si>
  <si>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</si>
  <si>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</si>
  <si>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</si>
  <si>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</si>
  <si>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</si>
  <si>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</si>
  <si>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</si>
  <si>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</si>
  <si>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</si>
  <si>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</si>
  <si>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</si>
  <si>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</si>
  <si>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</si>
  <si>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</si>
  <si>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</si>
  <si>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</si>
  <si>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</si>
  <si>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</si>
  <si>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</si>
  <si>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</si>
  <si>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</si>
  <si>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</si>
  <si>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</si>
  <si>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</si>
  <si>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</si>
  <si>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</si>
  <si>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</si>
  <si>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</si>
  <si>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</si>
  <si>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</si>
  <si>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</si>
  <si>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</si>
  <si>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</si>
  <si>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</si>
  <si>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</si>
  <si>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</si>
  <si>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</si>
  <si>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</si>
  <si>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</si>
  <si>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</si>
  <si>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</si>
  <si>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</si>
  <si>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</si>
  <si>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</si>
  <si>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</si>
  <si>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</si>
  <si>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</si>
  <si>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</si>
  <si>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</si>
  <si>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</si>
  <si>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</si>
  <si>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</si>
  <si>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</si>
  <si>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</si>
  <si>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</si>
  <si>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</si>
  <si>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</si>
  <si>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</si>
  <si>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</si>
  <si>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</si>
  <si>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</si>
  <si>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</si>
  <si>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</si>
  <si>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</si>
  <si>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</si>
  <si>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</si>
  <si>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</si>
  <si>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</si>
  <si>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</si>
  <si>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</si>
  <si>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</si>
  <si>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</si>
  <si>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</si>
  <si>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</si>
  <si>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</si>
  <si>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</si>
  <si>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</si>
  <si>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</si>
  <si>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</si>
  <si>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</si>
  <si>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</si>
  <si>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</si>
  <si>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</si>
  <si>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</si>
  <si>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</si>
  <si>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</si>
  <si>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</si>
  <si>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</si>
  <si>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</si>
  <si>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</si>
  <si>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</si>
  <si>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</si>
  <si>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</si>
  <si>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</si>
  <si>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</si>
  <si>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</si>
  <si>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</si>
  <si>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</si>
  <si>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</si>
  <si>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</si>
  <si>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</si>
  <si>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</si>
  <si>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</si>
  <si>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</si>
  <si>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</si>
  <si>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</si>
  <si>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</si>
  <si>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</si>
  <si>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</si>
  <si>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</si>
  <si>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</si>
  <si>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</si>
  <si>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</si>
  <si>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</si>
  <si>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</si>
  <si>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</si>
  <si>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</si>
  <si>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</si>
  <si>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</si>
  <si>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</si>
  <si>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</si>
  <si>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</si>
  <si>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</si>
  <si>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</si>
  <si>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</si>
  <si>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</si>
  <si>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</si>
  <si>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</si>
  <si>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</si>
  <si>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</si>
  <si>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</si>
  <si>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</si>
  <si>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</si>
  <si>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</si>
  <si>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</si>
  <si>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</si>
  <si>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</si>
  <si>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</si>
  <si>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</si>
  <si>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</si>
  <si>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</si>
  <si>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</si>
  <si>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</si>
  <si>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</si>
  <si>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</si>
  <si>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</si>
  <si>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</si>
  <si>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</si>
  <si>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</si>
  <si>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</si>
  <si>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</si>
  <si>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</si>
  <si>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</si>
  <si>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</si>
  <si>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</si>
  <si>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</si>
  <si>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</si>
  <si>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</si>
  <si>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</si>
  <si>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</si>
  <si>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</si>
  <si>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</si>
  <si>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</si>
  <si>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</si>
  <si>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</si>
  <si>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</si>
  <si>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</si>
  <si>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</si>
  <si>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</si>
  <si>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</si>
  <si>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</si>
  <si>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</si>
  <si>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</si>
  <si>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</si>
  <si>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</si>
  <si>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</si>
  <si>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</si>
  <si>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</si>
  <si>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</si>
  <si>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</si>
  <si>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</si>
  <si>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</si>
  <si>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</si>
  <si>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</si>
  <si>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</si>
  <si>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</si>
  <si>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</si>
  <si>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</si>
  <si>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</si>
  <si>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</si>
  <si>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</si>
  <si>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</si>
  <si>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</si>
  <si>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</si>
  <si>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</si>
  <si>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</si>
  <si>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</si>
  <si>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</si>
  <si>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</si>
  <si>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</si>
  <si>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</si>
  <si>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</si>
  <si>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</si>
  <si>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</si>
  <si>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</si>
  <si>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</si>
  <si>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</si>
  <si>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</si>
  <si>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</si>
  <si>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</si>
  <si>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</si>
  <si>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</si>
  <si>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</si>
  <si>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</si>
  <si>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</si>
  <si>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</si>
  <si>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</si>
  <si>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</si>
  <si>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</si>
  <si>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</si>
  <si>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</si>
  <si>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</si>
  <si>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</si>
  <si>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</si>
  <si>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</si>
  <si>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</si>
  <si>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</si>
  <si>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</si>
  <si>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</si>
  <si>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</si>
  <si>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</si>
  <si>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</si>
  <si>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</si>
  <si>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</si>
  <si>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</si>
  <si>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</si>
  <si>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</si>
  <si>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</si>
  <si>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</si>
  <si>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</si>
  <si>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</si>
  <si>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</si>
  <si>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</si>
  <si>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</si>
  <si>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</si>
  <si>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</si>
  <si>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</si>
  <si>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</si>
  <si>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</si>
  <si>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</si>
  <si>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</si>
  <si>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</si>
  <si>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</si>
  <si>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</si>
  <si>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</si>
  <si>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</si>
  <si>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</si>
  <si>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</si>
  <si>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</si>
  <si>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</si>
  <si>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</si>
  <si>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</si>
  <si>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</si>
  <si>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</si>
  <si>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</si>
  <si>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</si>
  <si>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</si>
  <si>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</si>
  <si>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</si>
  <si>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</si>
  <si>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</si>
  <si>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</si>
  <si>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</si>
  <si>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</si>
  <si>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</si>
  <si>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</si>
  <si>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</si>
  <si>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</si>
  <si>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</si>
  <si>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</si>
  <si>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</si>
  <si>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</si>
  <si>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</si>
  <si>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</si>
  <si>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</si>
  <si>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</si>
  <si>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</si>
  <si>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</si>
  <si>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</si>
  <si>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</si>
  <si>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</si>
  <si>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</si>
  <si>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</si>
  <si>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</si>
  <si>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</si>
  <si>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</si>
  <si>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</si>
  <si>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</si>
  <si>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</si>
  <si>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</si>
  <si>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</si>
  <si>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</si>
  <si>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</si>
  <si>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</si>
  <si>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</si>
  <si>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</si>
  <si>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</si>
  <si>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</si>
  <si>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</si>
  <si>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</si>
  <si>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</si>
  <si>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</si>
  <si>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</si>
  <si>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</si>
  <si>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</si>
  <si>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</si>
  <si>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</si>
  <si>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</si>
  <si>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</si>
  <si>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</si>
  <si>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</si>
  <si>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</si>
  <si>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</si>
  <si>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</si>
  <si>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</si>
  <si>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</si>
  <si>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</si>
  <si>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</si>
  <si>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</si>
  <si>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</si>
  <si>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</si>
  <si>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</si>
  <si>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</si>
  <si>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</si>
  <si>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</si>
  <si>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</si>
  <si>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</si>
  <si>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</si>
  <si>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</si>
  <si>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</si>
  <si>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</si>
  <si>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</si>
  <si>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</si>
  <si>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</si>
  <si>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</si>
  <si>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</si>
  <si>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</si>
  <si>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</si>
  <si>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</si>
  <si>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</si>
  <si>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</si>
  <si>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</si>
  <si>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</si>
  <si>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</si>
  <si>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</si>
  <si>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</si>
  <si>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</si>
  <si>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</si>
  <si>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</si>
  <si>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</si>
  <si>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</si>
  <si>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</si>
  <si>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</si>
  <si>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</si>
  <si>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</si>
  <si>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</si>
  <si>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</si>
  <si>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</si>
  <si>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</si>
  <si>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</si>
  <si>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</si>
  <si>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</si>
  <si>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</si>
  <si>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</si>
  <si>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</si>
  <si>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</si>
  <si>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</si>
  <si>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</si>
  <si>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</si>
  <si>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</si>
  <si>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</si>
  <si>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</si>
  <si>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</si>
  <si>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</si>
  <si>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</si>
  <si>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</si>
  <si>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</si>
  <si>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</si>
  <si>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</si>
  <si>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</si>
  <si>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</si>
  <si>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</si>
  <si>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</si>
  <si>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</si>
  <si>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</si>
  <si>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</si>
  <si>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</si>
  <si>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</si>
  <si>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</si>
  <si>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</si>
  <si>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</si>
  <si>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</si>
  <si>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</si>
  <si>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</si>
  <si>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</si>
  <si>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</si>
  <si>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</si>
  <si>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</si>
  <si>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</si>
  <si>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</si>
  <si>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</si>
  <si>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</si>
  <si>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</si>
  <si>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</si>
  <si>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</si>
  <si>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</si>
  <si>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</si>
  <si>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</si>
  <si>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</si>
  <si>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</si>
  <si>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</si>
  <si>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</si>
  <si>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</si>
  <si>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</si>
  <si>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</si>
  <si>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</si>
  <si>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</si>
  <si>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</si>
  <si>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</si>
  <si>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</si>
  <si>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</si>
  <si>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</si>
  <si>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</si>
  <si>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</si>
  <si>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</si>
  <si>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</si>
  <si>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</si>
  <si>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</si>
  <si>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</si>
  <si>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</si>
  <si>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</si>
  <si>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</si>
  <si>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</si>
  <si>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</si>
  <si>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</si>
  <si>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</si>
  <si>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</si>
  <si>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</si>
  <si>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</si>
  <si>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</si>
  <si>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</si>
  <si>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</si>
  <si>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</si>
  <si>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</si>
  <si>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</si>
  <si>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</si>
  <si>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</si>
  <si>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</si>
  <si>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</si>
  <si>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</si>
  <si>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</si>
  <si>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</si>
  <si>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</si>
  <si>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</si>
  <si>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</si>
  <si>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</si>
  <si>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</si>
  <si>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</si>
  <si>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</si>
  <si>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</si>
  <si>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</si>
  <si>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</si>
  <si>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</si>
  <si>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</si>
  <si>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</si>
  <si>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</si>
  <si>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</si>
  <si>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</si>
  <si>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</si>
  <si>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</si>
  <si>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</si>
  <si>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</si>
  <si>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</si>
  <si>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</si>
  <si>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</si>
  <si>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</si>
  <si>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</si>
  <si>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</si>
  <si>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</si>
  <si>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</si>
  <si>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</si>
  <si>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</si>
  <si>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</si>
  <si>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</si>
  <si>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</si>
  <si>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</si>
  <si>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</si>
  <si>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</si>
  <si>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</si>
  <si>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</si>
  <si>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</si>
  <si>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</si>
  <si>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</si>
  <si>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</si>
  <si>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</si>
  <si>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</si>
  <si>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</si>
  <si>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</si>
  <si>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</si>
  <si>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</si>
  <si>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</si>
  <si>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</si>
  <si>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</si>
  <si>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</si>
  <si>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</si>
  <si>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</si>
  <si>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</si>
  <si>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</si>
  <si>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</si>
  <si>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</si>
  <si>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</si>
  <si>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</si>
  <si>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</si>
  <si>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</si>
  <si>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</si>
  <si>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</si>
  <si>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</si>
  <si>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</si>
  <si>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</si>
  <si>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</si>
  <si>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</si>
  <si>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</si>
  <si>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</si>
  <si>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</si>
  <si>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</si>
  <si>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</si>
  <si>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</si>
  <si>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</si>
  <si>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</si>
  <si>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</si>
  <si>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</si>
  <si>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</si>
  <si>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</si>
  <si>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</si>
  <si>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</si>
  <si>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</si>
  <si>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</si>
  <si>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</si>
  <si>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</si>
  <si>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</si>
  <si>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</si>
  <si>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</si>
  <si>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</si>
  <si>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</si>
  <si>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</si>
  <si>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</si>
  <si>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</si>
  <si>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</si>
  <si>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</si>
  <si>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</si>
  <si>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</si>
  <si>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</si>
  <si>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</si>
  <si>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</si>
  <si>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</si>
  <si>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</si>
  <si>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</si>
  <si>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</si>
  <si>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</si>
  <si>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</si>
  <si>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</si>
  <si>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</si>
  <si>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</si>
  <si>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</si>
  <si>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</si>
  <si>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</si>
  <si>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</si>
  <si>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</si>
  <si>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</si>
  <si>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</si>
  <si>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</si>
  <si>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</si>
  <si>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</si>
  <si>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</si>
  <si>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</si>
  <si>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</si>
  <si>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</si>
  <si>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</si>
  <si>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</si>
  <si>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</si>
  <si>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</si>
  <si>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</si>
  <si>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</si>
  <si>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</si>
  <si>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</si>
  <si>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</si>
  <si>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</si>
  <si>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</si>
  <si>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</si>
  <si>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</si>
  <si>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</si>
  <si>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</si>
  <si>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</si>
  <si>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</si>
  <si>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</si>
  <si>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</si>
  <si>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</si>
  <si>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</si>
  <si>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</si>
  <si>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</si>
  <si>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</si>
  <si>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</si>
  <si>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</si>
  <si>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</si>
  <si>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</si>
  <si>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</si>
  <si>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</si>
  <si>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</si>
  <si>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</si>
  <si>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</si>
  <si>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</si>
  <si>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</si>
  <si>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</si>
  <si>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</si>
  <si>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</si>
  <si>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</si>
  <si>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</si>
  <si>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</si>
  <si>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</si>
  <si>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</si>
  <si>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</si>
  <si>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</si>
  <si>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</si>
  <si>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</si>
  <si>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</si>
  <si>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</si>
  <si>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</si>
  <si>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</si>
  <si>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</si>
  <si>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</si>
  <si>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</si>
  <si>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</si>
  <si>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</si>
  <si>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</si>
  <si>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</si>
  <si>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</si>
  <si>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</si>
  <si>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</si>
  <si>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</si>
  <si>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</si>
  <si>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</si>
  <si>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</si>
  <si>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</si>
  <si>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</si>
  <si>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</si>
  <si>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</si>
  <si>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</si>
  <si>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</si>
  <si>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</si>
  <si>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</si>
  <si>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</si>
  <si>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</si>
  <si>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</si>
  <si>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</si>
  <si>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</si>
  <si>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</si>
  <si>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</si>
  <si>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</si>
  <si>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</si>
  <si>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</si>
  <si>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</si>
  <si>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</si>
  <si>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</si>
  <si>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</si>
  <si>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</si>
  <si>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</si>
  <si>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</si>
  <si>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</si>
  <si>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</si>
  <si>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</si>
  <si>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</si>
  <si>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</si>
  <si>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</si>
  <si>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</si>
  <si>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</si>
  <si>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</si>
  <si>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</si>
  <si>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</si>
  <si>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</si>
  <si>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</si>
  <si>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</si>
  <si>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</si>
  <si>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</si>
  <si>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</si>
  <si>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</si>
  <si>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</si>
  <si>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</si>
  <si>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</si>
  <si>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</si>
  <si>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</si>
  <si>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</si>
  <si>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</si>
  <si>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</si>
  <si>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</si>
  <si>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</si>
  <si>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</si>
  <si>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</si>
  <si>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</si>
  <si>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</si>
  <si>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</si>
  <si>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</si>
  <si>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</si>
  <si>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</si>
  <si>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</si>
  <si>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</si>
  <si>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</si>
  <si>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</si>
  <si>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</si>
  <si>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</si>
  <si>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</si>
  <si>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</si>
  <si>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</si>
  <si>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</si>
  <si>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</si>
  <si>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</si>
  <si>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</si>
  <si>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</si>
  <si>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</si>
  <si>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</si>
  <si>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</si>
  <si>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</si>
  <si>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</si>
  <si>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</si>
  <si>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</si>
  <si>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</si>
  <si>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</si>
  <si>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</si>
  <si>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</si>
  <si>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</si>
  <si>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</si>
  <si>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</si>
  <si>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</si>
  <si>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</si>
  <si>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</si>
  <si>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</si>
  <si>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</si>
  <si>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</si>
  <si>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</si>
  <si>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</si>
  <si>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</si>
  <si>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</si>
  <si>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</si>
  <si>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</si>
  <si>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</si>
  <si>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</si>
  <si>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</si>
  <si>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</si>
  <si>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</si>
  <si>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</si>
  <si>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</si>
  <si>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</si>
  <si>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</si>
  <si>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</si>
  <si>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</si>
  <si>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</si>
  <si>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</si>
  <si>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</si>
  <si>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</si>
  <si>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</si>
  <si>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</si>
  <si>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</si>
  <si>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</si>
  <si>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</si>
  <si>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</si>
  <si>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</si>
  <si>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</si>
  <si>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</si>
  <si>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</si>
  <si>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</si>
  <si>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</si>
  <si>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</si>
  <si>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</si>
  <si>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</si>
  <si>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</si>
  <si>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</si>
  <si>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</si>
  <si>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</si>
  <si>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</si>
  <si>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</si>
  <si>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</si>
  <si>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</si>
  <si>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</si>
  <si>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</si>
  <si>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</si>
  <si>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</si>
  <si>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</si>
  <si>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</si>
  <si>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</si>
  <si>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</si>
  <si>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</si>
  <si>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</si>
  <si>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</si>
  <si>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</si>
  <si>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</si>
  <si>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</si>
  <si>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</si>
  <si>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</si>
  <si>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</si>
  <si>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</si>
  <si>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</si>
  <si>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</si>
  <si>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</si>
  <si>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</si>
  <si>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</si>
  <si>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</si>
  <si>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</si>
  <si>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</si>
  <si>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</si>
  <si>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</si>
  <si>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</si>
  <si>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</si>
  <si>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</si>
  <si>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</si>
  <si>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</si>
  <si>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</si>
  <si>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</si>
  <si>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</si>
  <si>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</si>
  <si>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</si>
  <si>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</si>
  <si>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</si>
  <si>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</si>
  <si>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</si>
  <si>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</si>
  <si>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</si>
  <si>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</si>
  <si>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</si>
  <si>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</si>
  <si>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</si>
  <si>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</si>
  <si>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</si>
  <si>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</si>
  <si>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</si>
  <si>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</si>
  <si>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</si>
  <si>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</si>
  <si>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</si>
  <si>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</si>
  <si>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</si>
  <si>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</si>
  <si>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</si>
  <si>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</si>
  <si>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</si>
  <si>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</si>
  <si>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</si>
  <si>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</si>
  <si>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</si>
  <si>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</si>
  <si>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</si>
  <si>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</si>
  <si>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</si>
  <si>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</si>
  <si>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</si>
  <si>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</si>
  <si>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</si>
  <si>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</si>
  <si>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</si>
  <si>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</si>
  <si>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</si>
  <si>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</si>
  <si>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</si>
  <si>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</si>
  <si>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</si>
  <si>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</si>
  <si>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</si>
  <si>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</si>
  <si>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</si>
  <si>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</si>
  <si>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</si>
  <si>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</si>
  <si>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</si>
  <si>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</si>
  <si>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</si>
  <si>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</si>
  <si>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</si>
  <si>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</si>
  <si>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</si>
  <si>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</si>
  <si>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</si>
  <si>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</si>
  <si>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</si>
  <si>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</si>
  <si>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</si>
  <si>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</si>
  <si>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</si>
  <si>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</si>
  <si>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</si>
  <si>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</si>
  <si>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</si>
  <si>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</si>
  <si>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</si>
  <si>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</si>
  <si>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</si>
  <si>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</si>
  <si>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</si>
  <si>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</si>
  <si>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</si>
  <si>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</si>
  <si>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</si>
  <si>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</si>
  <si>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</si>
  <si>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</si>
  <si>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</si>
  <si>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</si>
  <si>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</si>
  <si>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</si>
  <si>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</si>
  <si>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</si>
  <si>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</si>
  <si>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</si>
  <si>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</si>
  <si>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</si>
  <si>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</si>
  <si>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</si>
  <si>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</si>
  <si>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</si>
  <si>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</si>
  <si>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</si>
  <si>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</si>
  <si>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</si>
  <si>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</si>
  <si>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</si>
  <si>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</si>
  <si>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</si>
  <si>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</si>
  <si>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</si>
  <si>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</si>
  <si>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</si>
  <si>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</si>
  <si>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</si>
  <si>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</si>
  <si>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</si>
  <si>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</si>
  <si>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</si>
  <si>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</si>
  <si>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</si>
  <si>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</si>
  <si>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</si>
  <si>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</si>
  <si>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</si>
  <si>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</si>
  <si>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</si>
  <si>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</si>
  <si>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</si>
  <si>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</si>
  <si>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</si>
  <si>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</si>
  <si>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</si>
  <si>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</si>
  <si>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</si>
  <si>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</si>
  <si>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</si>
  <si>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</si>
  <si>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</si>
  <si>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</si>
  <si>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</si>
  <si>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</si>
  <si>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</si>
  <si>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</si>
  <si>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</si>
  <si>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</si>
  <si>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</si>
  <si>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</si>
  <si>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</si>
  <si>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</si>
  <si>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</si>
  <si>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</si>
  <si>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</si>
  <si>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</si>
  <si>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</si>
  <si>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</si>
  <si>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</si>
  <si>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</si>
  <si>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</si>
  <si>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</si>
  <si>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</si>
  <si>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</si>
  <si>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</si>
  <si>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</si>
  <si>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</si>
  <si>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</si>
  <si>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</si>
  <si>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</si>
  <si>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</si>
  <si>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</si>
  <si>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</si>
  <si>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</si>
  <si>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</si>
  <si>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</si>
  <si>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</si>
  <si>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</si>
  <si>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</si>
  <si>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</si>
  <si>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</si>
  <si>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</si>
  <si>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</si>
  <si>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</si>
  <si>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</si>
  <si>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</si>
  <si>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</si>
  <si>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</si>
  <si>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</si>
  <si>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</si>
  <si>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</si>
  <si>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</si>
  <si>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</si>
  <si>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</si>
  <si>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</si>
  <si>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</si>
  <si>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</si>
  <si>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</si>
  <si>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</si>
  <si>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</si>
  <si>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</si>
  <si>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</si>
  <si>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</si>
  <si>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</si>
  <si>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</si>
  <si>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</si>
  <si>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</si>
  <si>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</si>
  <si>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</si>
  <si>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</si>
  <si>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</si>
  <si>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</si>
  <si>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</si>
  <si>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</si>
  <si>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</si>
  <si>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</si>
  <si>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</si>
  <si>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</si>
  <si>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</si>
  <si>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</si>
  <si>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</si>
  <si>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</si>
  <si>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</si>
  <si>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</si>
  <si>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</si>
  <si>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</si>
  <si>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</si>
  <si>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</si>
  <si>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</si>
  <si>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</si>
  <si>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</si>
  <si>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</si>
  <si>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</si>
  <si>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</si>
  <si>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</si>
  <si>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</si>
  <si>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</si>
  <si>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</si>
  <si>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</si>
  <si>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</si>
  <si>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</si>
  <si>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</si>
  <si>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</si>
  <si>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</si>
  <si>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</si>
  <si>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</si>
  <si>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</si>
  <si>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</si>
  <si>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</si>
  <si>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</si>
  <si>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</si>
  <si>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</si>
  <si>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</si>
  <si>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</si>
  <si>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</si>
  <si>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</si>
  <si>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</si>
  <si>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</si>
  <si>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</si>
  <si>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</si>
  <si>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</si>
  <si>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</si>
  <si>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</si>
  <si>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</si>
  <si>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</si>
  <si>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</si>
  <si>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</si>
  <si>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</si>
  <si>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</si>
  <si>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</si>
  <si>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</si>
  <si>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</si>
  <si>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</si>
  <si>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</si>
  <si>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</si>
  <si>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</si>
  <si>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</si>
  <si>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</si>
  <si>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</si>
  <si>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</si>
  <si>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</si>
  <si>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</si>
  <si>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</si>
  <si>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</si>
  <si>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</si>
  <si>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</si>
  <si>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</si>
  <si>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</si>
  <si>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</si>
  <si>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</si>
  <si>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</si>
  <si>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</si>
  <si>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</si>
  <si>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</si>
  <si>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</si>
  <si>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</si>
  <si>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</si>
  <si>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</si>
  <si>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</si>
  <si>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</si>
  <si>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</si>
  <si>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</si>
  <si>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</si>
  <si>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</si>
  <si>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</si>
  <si>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</si>
  <si>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</si>
  <si>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</si>
  <si>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</si>
  <si>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</si>
  <si>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</si>
  <si>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</si>
  <si>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</si>
  <si>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</si>
  <si>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</si>
  <si>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</si>
  <si>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</si>
  <si>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</si>
  <si>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</si>
  <si>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</si>
  <si>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</si>
  <si>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</si>
  <si>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</si>
  <si>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</si>
  <si>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</si>
  <si>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</si>
  <si>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</si>
  <si>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</si>
  <si>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</si>
  <si>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</si>
  <si>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</si>
  <si>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</si>
  <si>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</si>
  <si>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</si>
  <si>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</si>
  <si>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</si>
  <si>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</si>
  <si>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</si>
  <si>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</si>
  <si>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</si>
  <si>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</si>
  <si>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</si>
  <si>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</si>
  <si>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</si>
  <si>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</si>
  <si>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</si>
  <si>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</si>
  <si>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</si>
  <si>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</si>
  <si>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</si>
  <si>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</si>
  <si>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</si>
  <si>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</si>
  <si>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</si>
  <si>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</si>
  <si>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</si>
  <si>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</si>
  <si>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</si>
  <si>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</si>
  <si>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</si>
  <si>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</si>
  <si>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</si>
  <si>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</si>
  <si>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</si>
  <si>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</si>
  <si>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</si>
  <si>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</si>
  <si>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</si>
  <si>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</si>
  <si>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</si>
  <si>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</si>
  <si>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</si>
  <si>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</si>
  <si>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</si>
  <si>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</si>
  <si>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</si>
  <si>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</si>
  <si>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</si>
  <si>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</si>
  <si>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</si>
  <si>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</si>
  <si>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</si>
  <si>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</si>
  <si>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</si>
  <si>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</si>
  <si>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</si>
  <si>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</si>
  <si>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</si>
  <si>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</si>
  <si>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</si>
  <si>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</si>
  <si>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</si>
  <si>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</si>
  <si>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</si>
  <si>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</si>
  <si>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</si>
  <si>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</si>
  <si>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</si>
  <si>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</si>
  <si>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</si>
  <si>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</si>
  <si>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</si>
  <si>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</si>
  <si>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</si>
  <si>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</si>
  <si>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</si>
  <si>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</si>
  <si>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</si>
  <si>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</si>
  <si>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</si>
  <si>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</si>
  <si>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</si>
  <si>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</si>
  <si>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</si>
  <si>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</si>
  <si>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</si>
  <si>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</si>
  <si>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</si>
  <si>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</si>
  <si>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</si>
  <si>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</si>
  <si>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</si>
  <si>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</si>
  <si>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</si>
  <si>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</si>
  <si>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</si>
  <si>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</si>
  <si>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</si>
  <si>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</si>
  <si>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</si>
  <si>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</si>
  <si>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</si>
  <si>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</si>
  <si>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</si>
  <si>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</si>
  <si>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</si>
  <si>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</si>
  <si>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</si>
  <si>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</si>
  <si>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</si>
  <si>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</si>
  <si>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</si>
  <si>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</si>
  <si>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</si>
  <si>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</si>
  <si>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</si>
  <si>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</si>
  <si>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</si>
  <si>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</si>
  <si>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</si>
  <si>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</si>
  <si>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</si>
  <si>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</si>
  <si>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</si>
  <si>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</si>
  <si>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</si>
  <si>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</si>
  <si>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</si>
  <si>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</si>
  <si>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</si>
  <si>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</si>
  <si>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</si>
  <si>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</si>
  <si>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</si>
  <si>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</si>
  <si>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</si>
  <si>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</si>
  <si>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</si>
  <si>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</si>
  <si>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</si>
  <si>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</si>
  <si>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</si>
  <si>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</si>
  <si>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</si>
  <si>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</si>
  <si>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</si>
  <si>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</si>
  <si>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</si>
  <si>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</si>
  <si>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</si>
  <si>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VIR</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</si>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</sst>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6829383.4699999997</v>
      </c>
      <c r="D2" s="7">
        <f>'PR-RAS'!E6</f>
        <v>8199306.8900000006</v>
      </c>
      <c r="E2" s="7">
        <v>0</v>
      </c>
      <c r="F2" s="7">
        <v>0</v>
      </c>
      <c r="G2" s="8">
        <f t="shared" ref="G2:G274" si="0">(B2/1000)*(C2*1+D2*2)</f>
        <v>23227.99725</v>
      </c>
      <c r="H2" s="8">
        <f t="shared" ref="H2:H274" si="1">ABS(C2-ROUND(C2,0))+ABS(D2-ROUND(D2,0))</f>
        <v>0.57999999914318323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4512254.2299999995</v>
      </c>
      <c r="D3" s="2">
        <f>'PR-RAS'!E7</f>
        <v>5801376.5500000007</v>
      </c>
      <c r="E3" s="2">
        <v>0</v>
      </c>
      <c r="F3" s="2">
        <v>0</v>
      </c>
      <c r="G3" s="3">
        <f t="shared" si="0"/>
        <v>32230.014660000004</v>
      </c>
      <c r="H3" s="3">
        <f t="shared" si="1"/>
        <v>0.6799999987706542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1499597.5699999996</v>
      </c>
      <c r="D4" s="2">
        <f>'PR-RAS'!E8</f>
        <v>1967628.65</v>
      </c>
      <c r="E4" s="2">
        <v>0</v>
      </c>
      <c r="F4" s="2">
        <v>0</v>
      </c>
      <c r="G4" s="3">
        <f t="shared" si="0"/>
        <v>16304.564609999998</v>
      </c>
      <c r="H4" s="3">
        <f t="shared" si="1"/>
        <v>0.78000000049360096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827050.55</v>
      </c>
      <c r="D5" s="2">
        <f>'PR-RAS'!E9</f>
        <v>1139427.22</v>
      </c>
      <c r="E5" s="2">
        <v>0</v>
      </c>
      <c r="F5" s="2">
        <v>0</v>
      </c>
      <c r="G5" s="3">
        <f t="shared" si="0"/>
        <v>12423.619960000002</v>
      </c>
      <c r="H5" s="3">
        <f t="shared" si="1"/>
        <v>0.66999999992549419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157010.75</v>
      </c>
      <c r="D6" s="2">
        <f>'PR-RAS'!E10</f>
        <v>153058.35</v>
      </c>
      <c r="E6" s="2">
        <v>0</v>
      </c>
      <c r="F6" s="2">
        <v>0</v>
      </c>
      <c r="G6" s="3">
        <f t="shared" si="0"/>
        <v>2315.6372500000002</v>
      </c>
      <c r="H6" s="3">
        <f t="shared" si="1"/>
        <v>0.60000000000582077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425585.37</v>
      </c>
      <c r="D7" s="2">
        <f>'PR-RAS'!E11</f>
        <v>642254.84</v>
      </c>
      <c r="E7" s="2">
        <v>0</v>
      </c>
      <c r="F7" s="2">
        <v>0</v>
      </c>
      <c r="G7" s="3">
        <f t="shared" si="0"/>
        <v>10260.570299999999</v>
      </c>
      <c r="H7" s="3">
        <f t="shared" si="1"/>
        <v>0.53000000002793968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130133.67</v>
      </c>
      <c r="D8" s="2">
        <f>'PR-RAS'!E12</f>
        <v>105815.2</v>
      </c>
      <c r="E8" s="2">
        <v>0</v>
      </c>
      <c r="F8" s="2">
        <v>0</v>
      </c>
      <c r="G8" s="3">
        <f t="shared" si="0"/>
        <v>2392.3484900000003</v>
      </c>
      <c r="H8" s="3">
        <f t="shared" si="1"/>
        <v>0.52999999999883585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79772.679999999993</v>
      </c>
      <c r="D9" s="2">
        <f>'PR-RAS'!E13</f>
        <v>100850.81</v>
      </c>
      <c r="E9" s="2">
        <v>0</v>
      </c>
      <c r="F9" s="2">
        <v>0</v>
      </c>
      <c r="G9" s="3">
        <f t="shared" si="0"/>
        <v>2251.7943999999998</v>
      </c>
      <c r="H9" s="3">
        <f t="shared" si="1"/>
        <v>0.51000000000931323</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660.88</v>
      </c>
      <c r="D10" s="2">
        <f>'PR-RAS'!E14</f>
        <v>1008.54</v>
      </c>
      <c r="E10" s="2">
        <v>0</v>
      </c>
      <c r="F10" s="2">
        <v>0</v>
      </c>
      <c r="G10" s="3">
        <f t="shared" si="0"/>
        <v>24.10164</v>
      </c>
      <c r="H10" s="3">
        <f t="shared" si="1"/>
        <v>0.58000000000004093</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120616.33</v>
      </c>
      <c r="D11" s="2">
        <f>'PR-RAS'!E15</f>
        <v>174786.31</v>
      </c>
      <c r="E11" s="2">
        <v>0</v>
      </c>
      <c r="F11" s="2">
        <v>0</v>
      </c>
      <c r="G11" s="3">
        <f t="shared" si="0"/>
        <v>4701.8895000000002</v>
      </c>
      <c r="H11" s="3">
        <f t="shared" si="1"/>
        <v>0.63999999999941792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2969562.99</v>
      </c>
      <c r="D19" s="2">
        <f>'PR-RAS'!E23</f>
        <v>3789792.42</v>
      </c>
      <c r="E19" s="2">
        <v>0</v>
      </c>
      <c r="F19" s="2">
        <v>0</v>
      </c>
      <c r="G19" s="3">
        <f t="shared" si="0"/>
        <v>189884.66093999997</v>
      </c>
      <c r="H19" s="3">
        <f t="shared" si="1"/>
        <v>0.42999999970197678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1371620.92</v>
      </c>
      <c r="D20" s="2">
        <f>'PR-RAS'!E24</f>
        <v>1560151.64</v>
      </c>
      <c r="E20" s="2">
        <v>0</v>
      </c>
      <c r="F20" s="2">
        <v>0</v>
      </c>
      <c r="G20" s="3">
        <f t="shared" si="0"/>
        <v>85346.559799999988</v>
      </c>
      <c r="H20" s="3">
        <f t="shared" si="1"/>
        <v>0.44000000017695129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1597942.07</v>
      </c>
      <c r="D23" s="2">
        <f>'PR-RAS'!E27</f>
        <v>2229640.7799999998</v>
      </c>
      <c r="E23" s="2">
        <v>0</v>
      </c>
      <c r="F23" s="2">
        <v>0</v>
      </c>
      <c r="G23" s="3">
        <f t="shared" si="0"/>
        <v>133258.91985999999</v>
      </c>
      <c r="H23" s="3">
        <f t="shared" si="1"/>
        <v>0.29000000027008355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43093.67</v>
      </c>
      <c r="D25" s="2">
        <f>'PR-RAS'!E29</f>
        <v>43955.48</v>
      </c>
      <c r="E25" s="2">
        <v>0</v>
      </c>
      <c r="F25" s="2">
        <v>0</v>
      </c>
      <c r="G25" s="3">
        <f t="shared" si="0"/>
        <v>3144.11112</v>
      </c>
      <c r="H25" s="3">
        <f t="shared" si="1"/>
        <v>0.81000000000494765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43093.67</v>
      </c>
      <c r="D27" s="2">
        <f>'PR-RAS'!E31</f>
        <v>43955.48</v>
      </c>
      <c r="E27" s="2">
        <v>0</v>
      </c>
      <c r="F27" s="2">
        <v>0</v>
      </c>
      <c r="G27" s="3">
        <f t="shared" si="0"/>
        <v>3406.1203799999998</v>
      </c>
      <c r="H27" s="3">
        <f t="shared" si="1"/>
        <v>0.81000000000494765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59343</v>
      </c>
      <c r="D45" s="2">
        <f>'PR-RAS'!E49</f>
        <v>86267.59</v>
      </c>
      <c r="E45" s="2">
        <v>0</v>
      </c>
      <c r="F45" s="2">
        <v>0</v>
      </c>
      <c r="G45" s="3">
        <f t="shared" si="0"/>
        <v>10202.63992</v>
      </c>
      <c r="H45" s="3">
        <f t="shared" si="1"/>
        <v>0.41000000000349246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58767</v>
      </c>
      <c r="D54" s="2">
        <f>'PR-RAS'!E58</f>
        <v>85691.59</v>
      </c>
      <c r="E54" s="2">
        <v>0</v>
      </c>
      <c r="F54" s="2">
        <v>0</v>
      </c>
      <c r="G54" s="3">
        <f t="shared" si="0"/>
        <v>12197.95954</v>
      </c>
      <c r="H54" s="3">
        <f t="shared" si="1"/>
        <v>0.41000000000349246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32217</v>
      </c>
      <c r="D55" s="2">
        <f>'PR-RAS'!E59</f>
        <v>85691.59</v>
      </c>
      <c r="E55" s="2">
        <v>0</v>
      </c>
      <c r="F55" s="2">
        <v>0</v>
      </c>
      <c r="G55" s="3">
        <f t="shared" si="0"/>
        <v>10994.40972</v>
      </c>
      <c r="H55" s="3">
        <f t="shared" si="1"/>
        <v>0.41000000000349246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26550</v>
      </c>
      <c r="D56" s="2">
        <f>'PR-RAS'!E60</f>
        <v>0</v>
      </c>
      <c r="E56" s="2">
        <v>0</v>
      </c>
      <c r="F56" s="2">
        <v>0</v>
      </c>
      <c r="G56" s="3">
        <f t="shared" si="0"/>
        <v>1460.25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576</v>
      </c>
      <c r="D64" s="2">
        <f>'PR-RAS'!E68</f>
        <v>576</v>
      </c>
      <c r="E64" s="2">
        <v>0</v>
      </c>
      <c r="F64" s="2">
        <v>0</v>
      </c>
      <c r="G64" s="3">
        <f t="shared" si="0"/>
        <v>108.864</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576</v>
      </c>
      <c r="D65" s="2">
        <f>'PR-RAS'!E69</f>
        <v>576</v>
      </c>
      <c r="E65" s="2">
        <v>0</v>
      </c>
      <c r="F65" s="2">
        <v>0</v>
      </c>
      <c r="G65" s="3">
        <f t="shared" si="0"/>
        <v>110.592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195464.26</v>
      </c>
      <c r="D78" s="2">
        <f>'PR-RAS'!E82</f>
        <v>244527.15000000002</v>
      </c>
      <c r="E78" s="2">
        <v>0</v>
      </c>
      <c r="F78" s="2">
        <v>0</v>
      </c>
      <c r="G78" s="3">
        <f t="shared" si="0"/>
        <v>52707.929120000001</v>
      </c>
      <c r="H78" s="3">
        <f t="shared" si="1"/>
        <v>0.41000000003259629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64205.74</v>
      </c>
      <c r="D79" s="2">
        <f>'PR-RAS'!E83</f>
        <v>37344.57</v>
      </c>
      <c r="E79" s="2">
        <v>0</v>
      </c>
      <c r="F79" s="2">
        <v>0</v>
      </c>
      <c r="G79" s="3">
        <f t="shared" si="0"/>
        <v>10833.800639999999</v>
      </c>
      <c r="H79" s="3">
        <f t="shared" si="1"/>
        <v>0.69000000000232831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64205.74</v>
      </c>
      <c r="D82" s="2">
        <f>'PR-RAS'!E86</f>
        <v>37344.57</v>
      </c>
      <c r="E82" s="2">
        <v>0</v>
      </c>
      <c r="F82" s="2">
        <v>0</v>
      </c>
      <c r="G82" s="3">
        <f t="shared" si="0"/>
        <v>11250.485280000001</v>
      </c>
      <c r="H82" s="3">
        <f t="shared" si="1"/>
        <v>0.69000000000232831</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131258.52000000002</v>
      </c>
      <c r="D87" s="2">
        <f>'PR-RAS'!E91</f>
        <v>207182.58000000002</v>
      </c>
      <c r="E87" s="2">
        <v>0</v>
      </c>
      <c r="F87" s="2">
        <v>0</v>
      </c>
      <c r="G87" s="3">
        <f t="shared" si="0"/>
        <v>46923.636480000001</v>
      </c>
      <c r="H87" s="3">
        <f t="shared" si="1"/>
        <v>0.8999999999650754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25245.200000000001</v>
      </c>
      <c r="D88" s="2">
        <f>'PR-RAS'!E92</f>
        <v>48051.01</v>
      </c>
      <c r="E88" s="2">
        <v>0</v>
      </c>
      <c r="F88" s="2">
        <v>0</v>
      </c>
      <c r="G88" s="3">
        <f t="shared" si="0"/>
        <v>10557.208139999999</v>
      </c>
      <c r="H88" s="3">
        <f t="shared" si="1"/>
        <v>0.21000000000276486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102382.94</v>
      </c>
      <c r="D89" s="2">
        <f>'PR-RAS'!E93</f>
        <v>158104.16</v>
      </c>
      <c r="E89" s="2">
        <v>0</v>
      </c>
      <c r="F89" s="2">
        <v>0</v>
      </c>
      <c r="G89" s="3">
        <f t="shared" si="0"/>
        <v>36836.030879999998</v>
      </c>
      <c r="H89" s="3">
        <f t="shared" si="1"/>
        <v>0.22000000000116415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2859.74</v>
      </c>
      <c r="D90" s="2">
        <f>'PR-RAS'!E94</f>
        <v>315.13</v>
      </c>
      <c r="E90" s="2">
        <v>0</v>
      </c>
      <c r="F90" s="2">
        <v>0</v>
      </c>
      <c r="G90" s="3">
        <f t="shared" si="0"/>
        <v>310.61</v>
      </c>
      <c r="H90" s="3">
        <f t="shared" si="1"/>
        <v>0.39000000000021373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770.64</v>
      </c>
      <c r="D93" s="2">
        <f>'PR-RAS'!E97</f>
        <v>712.28</v>
      </c>
      <c r="E93" s="2">
        <v>0</v>
      </c>
      <c r="F93" s="2">
        <v>0</v>
      </c>
      <c r="G93" s="3">
        <f t="shared" si="0"/>
        <v>201.95839999999998</v>
      </c>
      <c r="H93" s="3">
        <f t="shared" si="1"/>
        <v>0.63999999999998636</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2012910.87</v>
      </c>
      <c r="D102" s="2">
        <f>'PR-RAS'!E106</f>
        <v>1976333.87</v>
      </c>
      <c r="E102" s="2">
        <v>0</v>
      </c>
      <c r="F102" s="2">
        <v>0</v>
      </c>
      <c r="G102" s="3">
        <f t="shared" si="0"/>
        <v>602523.43961000012</v>
      </c>
      <c r="H102" s="3">
        <f t="shared" si="1"/>
        <v>0.25999999977648258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195345.92000000001</v>
      </c>
      <c r="D103" s="2">
        <f>'PR-RAS'!E107</f>
        <v>228086.41</v>
      </c>
      <c r="E103" s="2">
        <v>0</v>
      </c>
      <c r="F103" s="2">
        <v>0</v>
      </c>
      <c r="G103" s="3">
        <f t="shared" si="0"/>
        <v>66454.911479999995</v>
      </c>
      <c r="H103" s="3">
        <f t="shared" si="1"/>
        <v>0.48999999999068677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597.24</v>
      </c>
      <c r="D105" s="2">
        <f>'PR-RAS'!E109</f>
        <v>1526.28</v>
      </c>
      <c r="E105" s="2">
        <v>0</v>
      </c>
      <c r="F105" s="2">
        <v>0</v>
      </c>
      <c r="G105" s="3">
        <f t="shared" si="0"/>
        <v>379.57920000000001</v>
      </c>
      <c r="H105" s="3">
        <f t="shared" si="1"/>
        <v>0.51999999999998181</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16.71</v>
      </c>
      <c r="D106" s="2">
        <f>'PR-RAS'!E110</f>
        <v>131.38</v>
      </c>
      <c r="E106" s="2">
        <v>0</v>
      </c>
      <c r="F106" s="2">
        <v>0</v>
      </c>
      <c r="G106" s="3">
        <f t="shared" si="0"/>
        <v>29.344349999999995</v>
      </c>
      <c r="H106" s="3">
        <f t="shared" si="1"/>
        <v>0.6699999999999946</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194731.97</v>
      </c>
      <c r="D107" s="2">
        <f>'PR-RAS'!E111</f>
        <v>226428.75</v>
      </c>
      <c r="E107" s="2">
        <v>0</v>
      </c>
      <c r="F107" s="2">
        <v>0</v>
      </c>
      <c r="G107" s="3">
        <f t="shared" si="0"/>
        <v>68644.483819999994</v>
      </c>
      <c r="H107" s="3">
        <f t="shared" si="1"/>
        <v>0.27999999999883585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5445.2</v>
      </c>
      <c r="D108" s="2">
        <f>'PR-RAS'!E112</f>
        <v>7743.9400000000005</v>
      </c>
      <c r="E108" s="2">
        <v>0</v>
      </c>
      <c r="F108" s="2">
        <v>0</v>
      </c>
      <c r="G108" s="3">
        <f t="shared" si="0"/>
        <v>2239.8395600000003</v>
      </c>
      <c r="H108" s="3">
        <f t="shared" si="1"/>
        <v>0.25999999999930878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3366.46</v>
      </c>
      <c r="D110" s="2">
        <f>'PR-RAS'!E114</f>
        <v>821.89</v>
      </c>
      <c r="E110" s="2">
        <v>0</v>
      </c>
      <c r="F110" s="2">
        <v>0</v>
      </c>
      <c r="G110" s="3">
        <f t="shared" si="0"/>
        <v>546.11615999999992</v>
      </c>
      <c r="H110" s="3">
        <f t="shared" si="1"/>
        <v>0.57000000000005002</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2078.7399999999998</v>
      </c>
      <c r="D113" s="2">
        <f>'PR-RAS'!E117</f>
        <v>6922.05</v>
      </c>
      <c r="E113" s="2">
        <v>0</v>
      </c>
      <c r="F113" s="2">
        <v>0</v>
      </c>
      <c r="G113" s="3">
        <f t="shared" si="0"/>
        <v>1783.35808</v>
      </c>
      <c r="H113" s="3">
        <f t="shared" si="1"/>
        <v>0.31000000000040018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1812119.75</v>
      </c>
      <c r="D116" s="2">
        <f>'PR-RAS'!E120</f>
        <v>1740503.52</v>
      </c>
      <c r="E116" s="2">
        <v>0</v>
      </c>
      <c r="F116" s="2">
        <v>0</v>
      </c>
      <c r="G116" s="3">
        <f t="shared" si="0"/>
        <v>608709.58085000003</v>
      </c>
      <c r="H116" s="3">
        <f t="shared" si="1"/>
        <v>0.72999999998137355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630334.35</v>
      </c>
      <c r="D117" s="2">
        <f>'PR-RAS'!E121</f>
        <v>593702.30000000005</v>
      </c>
      <c r="E117" s="2">
        <v>0</v>
      </c>
      <c r="F117" s="2">
        <v>0</v>
      </c>
      <c r="G117" s="3">
        <f t="shared" si="0"/>
        <v>210857.71820000003</v>
      </c>
      <c r="H117" s="3">
        <f t="shared" si="1"/>
        <v>0.65000000002328306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1181785.3999999999</v>
      </c>
      <c r="D118" s="2">
        <f>'PR-RAS'!E122</f>
        <v>1146801.22</v>
      </c>
      <c r="E118" s="2">
        <v>0</v>
      </c>
      <c r="F118" s="2">
        <v>0</v>
      </c>
      <c r="G118" s="3">
        <f t="shared" si="0"/>
        <v>406620.37728000002</v>
      </c>
      <c r="H118" s="3">
        <f t="shared" si="1"/>
        <v>0.61999999987892807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47741.06</v>
      </c>
      <c r="E121" s="2">
        <v>0</v>
      </c>
      <c r="F121" s="2">
        <v>0</v>
      </c>
      <c r="G121" s="3">
        <f t="shared" si="0"/>
        <v>11457.854399999998</v>
      </c>
      <c r="H121" s="3">
        <f t="shared" si="1"/>
        <v>5.9999999997671694E-2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47741.06</v>
      </c>
      <c r="E122" s="2">
        <v>0</v>
      </c>
      <c r="F122" s="2">
        <v>0</v>
      </c>
      <c r="G122" s="3">
        <f t="shared" si="0"/>
        <v>11553.336519999999</v>
      </c>
      <c r="H122" s="3">
        <f t="shared" si="1"/>
        <v>5.9999999997671694E-2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47741.06</v>
      </c>
      <c r="E124" s="2">
        <v>0</v>
      </c>
      <c r="F124" s="2">
        <v>0</v>
      </c>
      <c r="G124" s="3">
        <f t="shared" si="0"/>
        <v>11744.30076</v>
      </c>
      <c r="H124" s="3">
        <f t="shared" si="1"/>
        <v>5.9999999997671694E-2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49411.11</v>
      </c>
      <c r="D136" s="2">
        <f>'PR-RAS'!E140</f>
        <v>43060.67</v>
      </c>
      <c r="E136" s="2">
        <v>0</v>
      </c>
      <c r="F136" s="2">
        <v>0</v>
      </c>
      <c r="G136" s="3">
        <f t="shared" si="0"/>
        <v>18296.880750000004</v>
      </c>
      <c r="H136" s="3">
        <f t="shared" si="1"/>
        <v>0.44000000000232831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36650.239999999998</v>
      </c>
      <c r="D137" s="2">
        <f>'PR-RAS'!E141</f>
        <v>30721.64</v>
      </c>
      <c r="E137" s="2">
        <v>0</v>
      </c>
      <c r="F137" s="2">
        <v>0</v>
      </c>
      <c r="G137" s="3">
        <f t="shared" si="0"/>
        <v>13340.718719999999</v>
      </c>
      <c r="H137" s="3">
        <f t="shared" si="1"/>
        <v>0.59999999999854481</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25307</v>
      </c>
      <c r="D142" s="2">
        <f>'PR-RAS'!E146</f>
        <v>30721.64</v>
      </c>
      <c r="E142" s="2">
        <v>0</v>
      </c>
      <c r="F142" s="2">
        <v>0</v>
      </c>
      <c r="G142" s="3">
        <f t="shared" si="0"/>
        <v>12231.789479999999</v>
      </c>
      <c r="H142" s="3">
        <f t="shared" si="1"/>
        <v>0.36000000000058208</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11343.24</v>
      </c>
      <c r="D146" s="2">
        <f>'PR-RAS'!E150</f>
        <v>0</v>
      </c>
      <c r="E146" s="2">
        <v>0</v>
      </c>
      <c r="F146" s="2">
        <v>0</v>
      </c>
      <c r="G146" s="3">
        <f t="shared" si="0"/>
        <v>1644.7697999999998</v>
      </c>
      <c r="H146" s="3">
        <f t="shared" si="1"/>
        <v>0.23999999999978172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12760.87</v>
      </c>
      <c r="D147" s="2">
        <f>'PR-RAS'!E151</f>
        <v>12339.03</v>
      </c>
      <c r="E147" s="2">
        <v>0</v>
      </c>
      <c r="F147" s="2">
        <v>0</v>
      </c>
      <c r="G147" s="3">
        <f t="shared" si="0"/>
        <v>5466.0837799999999</v>
      </c>
      <c r="H147" s="3">
        <f t="shared" si="1"/>
        <v>0.15999999999985448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4387199.74</v>
      </c>
      <c r="D148" s="2">
        <f>'PR-RAS'!E152</f>
        <v>7249825.790000001</v>
      </c>
      <c r="E148" s="2">
        <v>0</v>
      </c>
      <c r="F148" s="2">
        <v>0</v>
      </c>
      <c r="G148" s="3">
        <f t="shared" si="0"/>
        <v>2776367.1440399997</v>
      </c>
      <c r="H148" s="3">
        <f t="shared" si="1"/>
        <v>0.4699999988079071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777946.37999999989</v>
      </c>
      <c r="D149" s="2">
        <f>'PR-RAS'!E153</f>
        <v>1217924.6400000001</v>
      </c>
      <c r="E149" s="2">
        <v>0</v>
      </c>
      <c r="F149" s="2">
        <v>0</v>
      </c>
      <c r="G149" s="3">
        <f t="shared" si="0"/>
        <v>475641.75767999998</v>
      </c>
      <c r="H149" s="3">
        <f t="shared" si="1"/>
        <v>0.73999999975785613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528125.44999999995</v>
      </c>
      <c r="D150" s="2">
        <f>'PR-RAS'!E154</f>
        <v>858984.09000000008</v>
      </c>
      <c r="E150" s="2">
        <v>0</v>
      </c>
      <c r="F150" s="2">
        <v>0</v>
      </c>
      <c r="G150" s="3">
        <f t="shared" si="0"/>
        <v>334667.95086999994</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527709.56999999995</v>
      </c>
      <c r="D151" s="2">
        <f>'PR-RAS'!E155</f>
        <v>855842.56</v>
      </c>
      <c r="E151" s="2">
        <v>0</v>
      </c>
      <c r="F151" s="2">
        <v>0</v>
      </c>
      <c r="G151" s="3">
        <f t="shared" si="0"/>
        <v>335909.2035</v>
      </c>
      <c r="H151" s="3">
        <f t="shared" si="1"/>
        <v>0.86999999999534339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415.88</v>
      </c>
      <c r="D152" s="2">
        <f>'PR-RAS'!E156</f>
        <v>3141.53</v>
      </c>
      <c r="E152" s="2">
        <v>0</v>
      </c>
      <c r="F152" s="2">
        <v>0</v>
      </c>
      <c r="G152" s="3">
        <f t="shared" si="0"/>
        <v>1011.53994</v>
      </c>
      <c r="H152" s="3">
        <f t="shared" si="1"/>
        <v>0.58999999999980446</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119400.95</v>
      </c>
      <c r="D155" s="2">
        <f>'PR-RAS'!E159</f>
        <v>136099.76</v>
      </c>
      <c r="E155" s="2">
        <v>0</v>
      </c>
      <c r="F155" s="2">
        <v>0</v>
      </c>
      <c r="G155" s="3">
        <f t="shared" si="0"/>
        <v>60306.472380000007</v>
      </c>
      <c r="H155" s="3">
        <f t="shared" si="1"/>
        <v>0.28999999999359716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130419.98</v>
      </c>
      <c r="D156" s="2">
        <f>'PR-RAS'!E160</f>
        <v>222840.79</v>
      </c>
      <c r="E156" s="2">
        <v>0</v>
      </c>
      <c r="F156" s="2">
        <v>0</v>
      </c>
      <c r="G156" s="3">
        <f t="shared" si="0"/>
        <v>89295.741800000003</v>
      </c>
      <c r="H156" s="3">
        <f t="shared" si="1"/>
        <v>0.22999999999592546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37081.11</v>
      </c>
      <c r="D157" s="2">
        <f>'PR-RAS'!E161</f>
        <v>69648.649999999994</v>
      </c>
      <c r="E157" s="2">
        <v>0</v>
      </c>
      <c r="F157" s="2">
        <v>0</v>
      </c>
      <c r="G157" s="3">
        <f t="shared" si="0"/>
        <v>27515.031959999997</v>
      </c>
      <c r="H157" s="3">
        <f t="shared" si="1"/>
        <v>0.46000000000640284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93338.87</v>
      </c>
      <c r="D158" s="2">
        <f>'PR-RAS'!E162</f>
        <v>153192.14000000001</v>
      </c>
      <c r="E158" s="2">
        <v>0</v>
      </c>
      <c r="F158" s="2">
        <v>0</v>
      </c>
      <c r="G158" s="3">
        <f t="shared" si="0"/>
        <v>62756.534550000004</v>
      </c>
      <c r="H158" s="3">
        <f t="shared" si="1"/>
        <v>0.27000000001862645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3022107.3800000004</v>
      </c>
      <c r="D160" s="2">
        <f>'PR-RAS'!E164</f>
        <v>3489533.9500000007</v>
      </c>
      <c r="E160" s="2">
        <v>0</v>
      </c>
      <c r="F160" s="2">
        <v>0</v>
      </c>
      <c r="G160" s="3">
        <f t="shared" si="0"/>
        <v>1590186.8695200002</v>
      </c>
      <c r="H160" s="3">
        <f t="shared" si="1"/>
        <v>0.42999999970197678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17168.870000000003</v>
      </c>
      <c r="D161" s="2">
        <f>'PR-RAS'!E165</f>
        <v>24699.88</v>
      </c>
      <c r="E161" s="2">
        <v>0</v>
      </c>
      <c r="F161" s="2">
        <v>0</v>
      </c>
      <c r="G161" s="3">
        <f t="shared" si="0"/>
        <v>10650.980800000001</v>
      </c>
      <c r="H161" s="3">
        <f t="shared" si="1"/>
        <v>0.24999999999636202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2131.29</v>
      </c>
      <c r="D162" s="2">
        <f>'PR-RAS'!E166</f>
        <v>3225.34</v>
      </c>
      <c r="E162" s="2">
        <v>0</v>
      </c>
      <c r="F162" s="2">
        <v>0</v>
      </c>
      <c r="G162" s="3">
        <f t="shared" si="0"/>
        <v>1381.6971700000001</v>
      </c>
      <c r="H162" s="3">
        <f t="shared" si="1"/>
        <v>0.63000000000010914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10849.52</v>
      </c>
      <c r="D163" s="2">
        <f>'PR-RAS'!E167</f>
        <v>9028.3700000000008</v>
      </c>
      <c r="E163" s="2">
        <v>0</v>
      </c>
      <c r="F163" s="2">
        <v>0</v>
      </c>
      <c r="G163" s="3">
        <f t="shared" si="0"/>
        <v>4682.8141200000009</v>
      </c>
      <c r="H163" s="3">
        <f t="shared" si="1"/>
        <v>0.8500000000003638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3867.67</v>
      </c>
      <c r="D164" s="2">
        <f>'PR-RAS'!E168</f>
        <v>5078.8900000000003</v>
      </c>
      <c r="E164" s="2">
        <v>0</v>
      </c>
      <c r="F164" s="2">
        <v>0</v>
      </c>
      <c r="G164" s="3">
        <f t="shared" si="0"/>
        <v>2286.1483500000004</v>
      </c>
      <c r="H164" s="3">
        <f t="shared" si="1"/>
        <v>0.43999999999959982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320.39</v>
      </c>
      <c r="D165" s="2">
        <f>'PR-RAS'!E169</f>
        <v>7367.28</v>
      </c>
      <c r="E165" s="2">
        <v>0</v>
      </c>
      <c r="F165" s="2">
        <v>0</v>
      </c>
      <c r="G165" s="3">
        <f t="shared" si="0"/>
        <v>2469.0117999999998</v>
      </c>
      <c r="H165" s="3">
        <f t="shared" si="1"/>
        <v>0.6699999999997317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247129.46</v>
      </c>
      <c r="D166" s="2">
        <f>'PR-RAS'!E170</f>
        <v>237968.81</v>
      </c>
      <c r="E166" s="2">
        <v>0</v>
      </c>
      <c r="F166" s="2">
        <v>0</v>
      </c>
      <c r="G166" s="3">
        <f t="shared" si="0"/>
        <v>119306.06819999999</v>
      </c>
      <c r="H166" s="3">
        <f t="shared" si="1"/>
        <v>0.64999999999417923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35230.639999999999</v>
      </c>
      <c r="D167" s="2">
        <f>'PR-RAS'!E171</f>
        <v>35512.160000000003</v>
      </c>
      <c r="E167" s="2">
        <v>0</v>
      </c>
      <c r="F167" s="2">
        <v>0</v>
      </c>
      <c r="G167" s="3">
        <f t="shared" si="0"/>
        <v>17638.323360000002</v>
      </c>
      <c r="H167" s="3">
        <f t="shared" si="1"/>
        <v>0.52000000000407454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79308.33</v>
      </c>
      <c r="D168" s="2">
        <f>'PR-RAS'!E172</f>
        <v>63784.31</v>
      </c>
      <c r="E168" s="2">
        <v>0</v>
      </c>
      <c r="F168" s="2">
        <v>0</v>
      </c>
      <c r="G168" s="3">
        <f t="shared" si="0"/>
        <v>34548.450650000006</v>
      </c>
      <c r="H168" s="3">
        <f t="shared" si="1"/>
        <v>0.63999999999941792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119265.68</v>
      </c>
      <c r="D169" s="2">
        <f>'PR-RAS'!E173</f>
        <v>125533.34</v>
      </c>
      <c r="E169" s="2">
        <v>0</v>
      </c>
      <c r="F169" s="2">
        <v>0</v>
      </c>
      <c r="G169" s="3">
        <f t="shared" si="0"/>
        <v>62215.836479999998</v>
      </c>
      <c r="H169" s="3">
        <f t="shared" si="1"/>
        <v>0.66000000000349246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1830.59</v>
      </c>
      <c r="D170" s="2">
        <f>'PR-RAS'!E174</f>
        <v>3424.7</v>
      </c>
      <c r="E170" s="2">
        <v>0</v>
      </c>
      <c r="F170" s="2">
        <v>0</v>
      </c>
      <c r="G170" s="3">
        <f t="shared" si="0"/>
        <v>1466.91831</v>
      </c>
      <c r="H170" s="3">
        <f t="shared" si="1"/>
        <v>0.71000000000026375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11494.22</v>
      </c>
      <c r="D171" s="2">
        <f>'PR-RAS'!E175</f>
        <v>9138.2999999999993</v>
      </c>
      <c r="E171" s="2">
        <v>0</v>
      </c>
      <c r="F171" s="2">
        <v>0</v>
      </c>
      <c r="G171" s="3">
        <f t="shared" si="0"/>
        <v>5061.0394000000006</v>
      </c>
      <c r="H171" s="3">
        <f t="shared" si="1"/>
        <v>0.51999999999861757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576</v>
      </c>
      <c r="E173" s="2">
        <v>0</v>
      </c>
      <c r="F173" s="2">
        <v>0</v>
      </c>
      <c r="G173" s="3">
        <f t="shared" si="0"/>
        <v>198.14399999999998</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2642979.62</v>
      </c>
      <c r="D174" s="2">
        <f>'PR-RAS'!E178</f>
        <v>3101950.3800000008</v>
      </c>
      <c r="E174" s="2">
        <v>0</v>
      </c>
      <c r="F174" s="2">
        <v>0</v>
      </c>
      <c r="G174" s="3">
        <f t="shared" si="0"/>
        <v>1530510.3057400004</v>
      </c>
      <c r="H174" s="3">
        <f t="shared" si="1"/>
        <v>0.76000000070780516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70947.960000000006</v>
      </c>
      <c r="D175" s="2">
        <f>'PR-RAS'!E179</f>
        <v>84085.33</v>
      </c>
      <c r="E175" s="2">
        <v>0</v>
      </c>
      <c r="F175" s="2">
        <v>0</v>
      </c>
      <c r="G175" s="3">
        <f t="shared" si="0"/>
        <v>41606.639879999995</v>
      </c>
      <c r="H175" s="3">
        <f t="shared" si="1"/>
        <v>0.36999999999534339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135588.84</v>
      </c>
      <c r="D176" s="2">
        <f>'PR-RAS'!E180</f>
        <v>88355.56</v>
      </c>
      <c r="E176" s="2">
        <v>0</v>
      </c>
      <c r="F176" s="2">
        <v>0</v>
      </c>
      <c r="G176" s="3">
        <f t="shared" si="0"/>
        <v>54652.492999999988</v>
      </c>
      <c r="H176" s="3">
        <f t="shared" si="1"/>
        <v>0.60000000000582077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18825.11</v>
      </c>
      <c r="D177" s="2">
        <f>'PR-RAS'!E181</f>
        <v>28048.1</v>
      </c>
      <c r="E177" s="2">
        <v>0</v>
      </c>
      <c r="F177" s="2">
        <v>0</v>
      </c>
      <c r="G177" s="3">
        <f t="shared" si="0"/>
        <v>13186.150559999998</v>
      </c>
      <c r="H177" s="3">
        <f t="shared" si="1"/>
        <v>0.20999999999912689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1761069.59</v>
      </c>
      <c r="D178" s="2">
        <f>'PR-RAS'!E182</f>
        <v>1953271.46</v>
      </c>
      <c r="E178" s="2">
        <v>0</v>
      </c>
      <c r="F178" s="2">
        <v>0</v>
      </c>
      <c r="G178" s="3">
        <f t="shared" si="0"/>
        <v>1003167.41427</v>
      </c>
      <c r="H178" s="3">
        <f t="shared" si="1"/>
        <v>0.86999999987892807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27663.759999999998</v>
      </c>
      <c r="D179" s="2">
        <f>'PR-RAS'!E183</f>
        <v>30734.240000000002</v>
      </c>
      <c r="E179" s="2">
        <v>0</v>
      </c>
      <c r="F179" s="2">
        <v>0</v>
      </c>
      <c r="G179" s="3">
        <f t="shared" si="0"/>
        <v>15865.53872</v>
      </c>
      <c r="H179" s="3">
        <f t="shared" si="1"/>
        <v>0.48000000000320142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21574.69</v>
      </c>
      <c r="D180" s="2">
        <f>'PR-RAS'!E184</f>
        <v>22503.85</v>
      </c>
      <c r="E180" s="2">
        <v>0</v>
      </c>
      <c r="F180" s="2">
        <v>0</v>
      </c>
      <c r="G180" s="3">
        <f t="shared" si="0"/>
        <v>11918.247809999999</v>
      </c>
      <c r="H180" s="3">
        <f t="shared" si="1"/>
        <v>0.46000000000276486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130497.32</v>
      </c>
      <c r="D181" s="2">
        <f>'PR-RAS'!E185</f>
        <v>164495.41</v>
      </c>
      <c r="E181" s="2">
        <v>0</v>
      </c>
      <c r="F181" s="2">
        <v>0</v>
      </c>
      <c r="G181" s="3">
        <f t="shared" si="0"/>
        <v>82707.8652</v>
      </c>
      <c r="H181" s="3">
        <f t="shared" si="1"/>
        <v>0.73000000001047738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66572.820000000007</v>
      </c>
      <c r="D182" s="2">
        <f>'PR-RAS'!E186</f>
        <v>76262.95</v>
      </c>
      <c r="E182" s="2">
        <v>0</v>
      </c>
      <c r="F182" s="2">
        <v>0</v>
      </c>
      <c r="G182" s="3">
        <f t="shared" si="0"/>
        <v>39656.868320000001</v>
      </c>
      <c r="H182" s="3">
        <f t="shared" si="1"/>
        <v>0.22999999999592546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410239.53</v>
      </c>
      <c r="D183" s="2">
        <f>'PR-RAS'!E187</f>
        <v>654193.48</v>
      </c>
      <c r="E183" s="2">
        <v>0</v>
      </c>
      <c r="F183" s="2">
        <v>0</v>
      </c>
      <c r="G183" s="3">
        <f t="shared" si="0"/>
        <v>312790.02117999998</v>
      </c>
      <c r="H183" s="3">
        <f t="shared" si="1"/>
        <v>0.94999999995343387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37351.730000000003</v>
      </c>
      <c r="D184" s="2">
        <f>'PR-RAS'!E188</f>
        <v>27081.79</v>
      </c>
      <c r="E184" s="2">
        <v>0</v>
      </c>
      <c r="F184" s="2">
        <v>0</v>
      </c>
      <c r="G184" s="3">
        <f t="shared" si="0"/>
        <v>16747.301729999999</v>
      </c>
      <c r="H184" s="3">
        <f t="shared" si="1"/>
        <v>0.47999999999592546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77477.7</v>
      </c>
      <c r="D190" s="2">
        <f>'PR-RAS'!E194</f>
        <v>97833.09</v>
      </c>
      <c r="E190" s="2">
        <v>0</v>
      </c>
      <c r="F190" s="2">
        <v>0</v>
      </c>
      <c r="G190" s="3">
        <f t="shared" si="0"/>
        <v>51624.193319999998</v>
      </c>
      <c r="H190" s="3">
        <f t="shared" si="1"/>
        <v>0.38999999999941792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16407.21</v>
      </c>
      <c r="D191" s="2">
        <f>'PR-RAS'!E195</f>
        <v>12308.14</v>
      </c>
      <c r="E191" s="2">
        <v>0</v>
      </c>
      <c r="F191" s="2">
        <v>0</v>
      </c>
      <c r="G191" s="3">
        <f t="shared" si="0"/>
        <v>7794.4630999999999</v>
      </c>
      <c r="H191" s="3">
        <f t="shared" si="1"/>
        <v>0.34999999999854481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5810.98</v>
      </c>
      <c r="D192" s="2">
        <f>'PR-RAS'!E196</f>
        <v>10069.450000000001</v>
      </c>
      <c r="E192" s="2">
        <v>0</v>
      </c>
      <c r="F192" s="2">
        <v>0</v>
      </c>
      <c r="G192" s="3">
        <f t="shared" si="0"/>
        <v>4956.4270800000004</v>
      </c>
      <c r="H192" s="3">
        <f t="shared" si="1"/>
        <v>0.47000000000116415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20752.91</v>
      </c>
      <c r="D193" s="2">
        <f>'PR-RAS'!E197</f>
        <v>26679.439999999999</v>
      </c>
      <c r="E193" s="2">
        <v>0</v>
      </c>
      <c r="F193" s="2">
        <v>0</v>
      </c>
      <c r="G193" s="3">
        <f t="shared" si="0"/>
        <v>14229.463679999999</v>
      </c>
      <c r="H193" s="3">
        <f t="shared" si="1"/>
        <v>0.52999999999883585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30516.59</v>
      </c>
      <c r="D195" s="2">
        <f>'PR-RAS'!E199</f>
        <v>32491.91</v>
      </c>
      <c r="E195" s="2">
        <v>0</v>
      </c>
      <c r="F195" s="2">
        <v>0</v>
      </c>
      <c r="G195" s="3">
        <f t="shared" si="0"/>
        <v>18527.079540000002</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3990.01</v>
      </c>
      <c r="D197" s="2">
        <f>'PR-RAS'!E201</f>
        <v>16284.15</v>
      </c>
      <c r="E197" s="2">
        <v>0</v>
      </c>
      <c r="F197" s="2">
        <v>0</v>
      </c>
      <c r="G197" s="3">
        <f t="shared" si="0"/>
        <v>7165.4287599999998</v>
      </c>
      <c r="H197" s="3">
        <f t="shared" si="1"/>
        <v>0.15999999999985448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40975.69</v>
      </c>
      <c r="D198" s="2">
        <f>'PR-RAS'!E202</f>
        <v>39776.229999999996</v>
      </c>
      <c r="E198" s="2">
        <v>0</v>
      </c>
      <c r="F198" s="2">
        <v>0</v>
      </c>
      <c r="G198" s="3">
        <f t="shared" si="0"/>
        <v>23744.045549999999</v>
      </c>
      <c r="H198" s="3">
        <f t="shared" si="1"/>
        <v>0.53999999999359716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40975.69</v>
      </c>
      <c r="D212" s="2">
        <f>'PR-RAS'!E216</f>
        <v>39776.229999999996</v>
      </c>
      <c r="E212" s="2">
        <v>0</v>
      </c>
      <c r="F212" s="2">
        <v>0</v>
      </c>
      <c r="G212" s="3">
        <f t="shared" si="0"/>
        <v>25431.439649999997</v>
      </c>
      <c r="H212" s="3">
        <f t="shared" si="1"/>
        <v>0.53999999999359716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17309.400000000001</v>
      </c>
      <c r="D213" s="2">
        <f>'PR-RAS'!E217</f>
        <v>19544.080000000002</v>
      </c>
      <c r="E213" s="2">
        <v>0</v>
      </c>
      <c r="F213" s="2">
        <v>0</v>
      </c>
      <c r="G213" s="3">
        <f t="shared" si="0"/>
        <v>11956.282720000001</v>
      </c>
      <c r="H213" s="3">
        <f t="shared" si="1"/>
        <v>0.48000000000320142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7153.85</v>
      </c>
      <c r="D215" s="2">
        <f>'PR-RAS'!E219</f>
        <v>100.78</v>
      </c>
      <c r="E215" s="2">
        <v>0</v>
      </c>
      <c r="F215" s="2">
        <v>0</v>
      </c>
      <c r="G215" s="3">
        <f t="shared" si="0"/>
        <v>1574.0577400000002</v>
      </c>
      <c r="H215" s="3">
        <f t="shared" si="1"/>
        <v>0.36999999999963507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16512.439999999999</v>
      </c>
      <c r="D216" s="2">
        <f>'PR-RAS'!E220</f>
        <v>20131.37</v>
      </c>
      <c r="E216" s="2">
        <v>0</v>
      </c>
      <c r="F216" s="2">
        <v>0</v>
      </c>
      <c r="G216" s="3">
        <f t="shared" si="0"/>
        <v>12206.663699999999</v>
      </c>
      <c r="H216" s="3">
        <f t="shared" si="1"/>
        <v>0.80999999999767169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11504.8</v>
      </c>
      <c r="D226" s="2">
        <f>'PR-RAS'!E230</f>
        <v>19917.080000000002</v>
      </c>
      <c r="E226" s="2">
        <v>0</v>
      </c>
      <c r="F226" s="2">
        <v>0</v>
      </c>
      <c r="G226" s="3">
        <f t="shared" si="0"/>
        <v>11551.266000000001</v>
      </c>
      <c r="H226" s="3">
        <f t="shared" si="1"/>
        <v>0.28000000000247383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3265.57</v>
      </c>
      <c r="D233" s="2">
        <f>'PR-RAS'!E237</f>
        <v>8777.36</v>
      </c>
      <c r="E233" s="2">
        <v>0</v>
      </c>
      <c r="F233" s="2">
        <v>0</v>
      </c>
      <c r="G233" s="3">
        <f t="shared" si="0"/>
        <v>4830.3072800000009</v>
      </c>
      <c r="H233" s="3">
        <f t="shared" si="1"/>
        <v>0.79000000000041837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3265.57</v>
      </c>
      <c r="D235" s="2">
        <f>'PR-RAS'!E239</f>
        <v>8777.36</v>
      </c>
      <c r="E235" s="2">
        <v>0</v>
      </c>
      <c r="F235" s="2">
        <v>0</v>
      </c>
      <c r="G235" s="3">
        <f t="shared" si="0"/>
        <v>4871.9478600000002</v>
      </c>
      <c r="H235" s="3">
        <f t="shared" si="1"/>
        <v>0.79000000000041837</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8239.23</v>
      </c>
      <c r="D242" s="2">
        <f>'PR-RAS'!E246</f>
        <v>11139.72</v>
      </c>
      <c r="E242" s="2">
        <v>0</v>
      </c>
      <c r="F242" s="2">
        <v>0</v>
      </c>
      <c r="G242" s="3">
        <f t="shared" si="0"/>
        <v>7354.9994699999997</v>
      </c>
      <c r="H242" s="3">
        <f t="shared" si="1"/>
        <v>0.51000000000021828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8239.23</v>
      </c>
      <c r="D243" s="2">
        <f>'PR-RAS'!E247</f>
        <v>11139.72</v>
      </c>
      <c r="E243" s="2">
        <v>0</v>
      </c>
      <c r="F243" s="2">
        <v>0</v>
      </c>
      <c r="G243" s="3">
        <f t="shared" si="0"/>
        <v>7385.5181399999992</v>
      </c>
      <c r="H243" s="3">
        <f t="shared" si="1"/>
        <v>0.51000000000021828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297973.56</v>
      </c>
      <c r="D258" s="2">
        <f>'PR-RAS'!E262</f>
        <v>1934121.18</v>
      </c>
      <c r="E258" s="2">
        <v>0</v>
      </c>
      <c r="F258" s="2">
        <v>0</v>
      </c>
      <c r="G258" s="3">
        <f t="shared" si="0"/>
        <v>1070717.49144</v>
      </c>
      <c r="H258" s="3">
        <f t="shared" si="1"/>
        <v>0.61999999993713573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297973.56</v>
      </c>
      <c r="D265" s="2">
        <f>'PR-RAS'!E269</f>
        <v>1934121.18</v>
      </c>
      <c r="E265" s="2">
        <v>0</v>
      </c>
      <c r="F265" s="2">
        <v>0</v>
      </c>
      <c r="G265" s="3">
        <f t="shared" si="0"/>
        <v>1099881.00288</v>
      </c>
      <c r="H265" s="3">
        <f t="shared" si="1"/>
        <v>0.61999999993713573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231569.53</v>
      </c>
      <c r="D266" s="2">
        <f>'PR-RAS'!E270</f>
        <v>1866044.02</v>
      </c>
      <c r="E266" s="2">
        <v>0</v>
      </c>
      <c r="F266" s="2">
        <v>0</v>
      </c>
      <c r="G266" s="3">
        <f t="shared" si="0"/>
        <v>1050369.25605</v>
      </c>
      <c r="H266" s="3">
        <f t="shared" si="1"/>
        <v>0.4900000000197906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66404.03</v>
      </c>
      <c r="D267" s="2">
        <f>'PR-RAS'!E271</f>
        <v>68077.16</v>
      </c>
      <c r="E267" s="2">
        <v>0</v>
      </c>
      <c r="F267" s="2">
        <v>0</v>
      </c>
      <c r="G267" s="3">
        <f t="shared" si="0"/>
        <v>53880.521100000005</v>
      </c>
      <c r="H267" s="3">
        <f t="shared" si="1"/>
        <v>0.19000000000232831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236691.93</v>
      </c>
      <c r="D269" s="2">
        <f>'PR-RAS'!E273</f>
        <v>548552.71</v>
      </c>
      <c r="E269" s="2">
        <v>0</v>
      </c>
      <c r="F269" s="2">
        <v>0</v>
      </c>
      <c r="G269" s="3">
        <f t="shared" si="0"/>
        <v>357457.68979999999</v>
      </c>
      <c r="H269" s="3">
        <f t="shared" si="1"/>
        <v>0.36000000004423782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48612.5</v>
      </c>
      <c r="D270" s="2">
        <f>'PR-RAS'!E274</f>
        <v>242124</v>
      </c>
      <c r="E270" s="2">
        <v>0</v>
      </c>
      <c r="F270" s="2">
        <v>0</v>
      </c>
      <c r="G270" s="3">
        <f t="shared" si="0"/>
        <v>143339.47450000001</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48612.5</v>
      </c>
      <c r="D271" s="2">
        <f>'PR-RAS'!E275</f>
        <v>242124</v>
      </c>
      <c r="E271" s="2">
        <v>0</v>
      </c>
      <c r="F271" s="2">
        <v>0</v>
      </c>
      <c r="G271" s="3">
        <f t="shared" si="0"/>
        <v>143872.33500000002</v>
      </c>
      <c r="H271" s="3">
        <f t="shared" si="1"/>
        <v>0.5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70000</v>
      </c>
      <c r="E274" s="2">
        <v>0</v>
      </c>
      <c r="F274" s="2">
        <v>0</v>
      </c>
      <c r="G274" s="3">
        <f t="shared" si="0"/>
        <v>38220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70000</v>
      </c>
      <c r="E275" s="2">
        <v>0</v>
      </c>
      <c r="F275" s="2">
        <v>0</v>
      </c>
      <c r="G275" s="3">
        <f t="shared" ref="G275:G528" si="12">(B275/1000)*(C275*1+D275*2)</f>
        <v>38360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188079.43</v>
      </c>
      <c r="D285" s="2">
        <f>'PR-RAS'!E289</f>
        <v>236428.71</v>
      </c>
      <c r="E285" s="2">
        <v>0</v>
      </c>
      <c r="F285" s="2">
        <v>0</v>
      </c>
      <c r="G285" s="3">
        <f t="shared" si="12"/>
        <v>187706.06539999996</v>
      </c>
      <c r="H285" s="3">
        <f t="shared" si="13"/>
        <v>0.72000000000116415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62739.44</v>
      </c>
      <c r="E286" s="2">
        <v>0</v>
      </c>
      <c r="F286" s="2">
        <v>0</v>
      </c>
      <c r="G286" s="3">
        <f t="shared" si="12"/>
        <v>35761.480799999998</v>
      </c>
      <c r="H286" s="3">
        <f t="shared" si="13"/>
        <v>0.44000000000232831</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188079.43</v>
      </c>
      <c r="D290" s="2">
        <f>'PR-RAS'!E294</f>
        <v>173689.27</v>
      </c>
      <c r="E290" s="2">
        <v>0</v>
      </c>
      <c r="F290" s="2">
        <v>0</v>
      </c>
      <c r="G290" s="3">
        <f>(B290/1000)*(C290*1+D290*2)</f>
        <v>154747.35332999998</v>
      </c>
      <c r="H290" s="3">
        <f>ABS(C290-ROUND(C290,0))+ABS(D290-ROUND(D290,0))</f>
        <v>0.6999999999825377</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4387199.74</v>
      </c>
      <c r="D295" s="2">
        <f>'PR-RAS'!E299</f>
        <v>7249825.790000001</v>
      </c>
      <c r="E295" s="2">
        <v>0</v>
      </c>
      <c r="F295" s="2">
        <v>0</v>
      </c>
      <c r="G295" s="3">
        <f t="shared" si="12"/>
        <v>5552734.2880799994</v>
      </c>
      <c r="H295" s="3">
        <f t="shared" si="13"/>
        <v>0.4699999988079071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2442183.7299999995</v>
      </c>
      <c r="D296" s="2">
        <f>'PR-RAS'!E300</f>
        <v>949481.09999999963</v>
      </c>
      <c r="E296" s="2">
        <v>0</v>
      </c>
      <c r="F296" s="2">
        <v>0</v>
      </c>
      <c r="G296" s="3">
        <f t="shared" si="12"/>
        <v>1280638.0493499995</v>
      </c>
      <c r="H296" s="3">
        <f t="shared" si="13"/>
        <v>0.37000000011175871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6490167.1399999997</v>
      </c>
      <c r="D298" s="2">
        <f>'PR-RAS'!E302</f>
        <v>6224939.7300000004</v>
      </c>
      <c r="E298" s="2">
        <v>0</v>
      </c>
      <c r="F298" s="2">
        <v>0</v>
      </c>
      <c r="G298" s="3">
        <f t="shared" si="12"/>
        <v>5625193.8402000004</v>
      </c>
      <c r="H298" s="3">
        <f t="shared" si="13"/>
        <v>0.40999999921768904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2215882.08</v>
      </c>
      <c r="D300" s="2">
        <f>'PR-RAS'!E304</f>
        <v>2316484.6</v>
      </c>
      <c r="E300" s="2">
        <v>0</v>
      </c>
      <c r="F300" s="2">
        <v>0</v>
      </c>
      <c r="G300" s="3">
        <f t="shared" si="12"/>
        <v>2047806.53272</v>
      </c>
      <c r="H300" s="3">
        <f t="shared" si="13"/>
        <v>0.47999999998137355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5455</v>
      </c>
      <c r="D303" s="2">
        <f>'PR-RAS'!E308</f>
        <v>0</v>
      </c>
      <c r="E303" s="2">
        <v>0</v>
      </c>
      <c r="F303" s="2">
        <v>0</v>
      </c>
      <c r="G303" s="3">
        <f t="shared" si="12"/>
        <v>1647.4099999999999</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5455</v>
      </c>
      <c r="D316" s="2">
        <f>'PR-RAS'!E321</f>
        <v>0</v>
      </c>
      <c r="E316" s="2">
        <v>0</v>
      </c>
      <c r="F316" s="2">
        <v>0</v>
      </c>
      <c r="G316" s="3">
        <f t="shared" si="12"/>
        <v>1718.325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5455</v>
      </c>
      <c r="D331" s="2">
        <f>'PR-RAS'!E336</f>
        <v>0</v>
      </c>
      <c r="E331" s="2">
        <v>0</v>
      </c>
      <c r="F331" s="2">
        <v>0</v>
      </c>
      <c r="G331" s="3">
        <f t="shared" si="12"/>
        <v>1800.15</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5455</v>
      </c>
      <c r="D332" s="2">
        <f>'PR-RAS'!E337</f>
        <v>0</v>
      </c>
      <c r="E332" s="2">
        <v>0</v>
      </c>
      <c r="F332" s="2">
        <v>0</v>
      </c>
      <c r="G332" s="3">
        <f t="shared" si="12"/>
        <v>1805.605</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672669.16999999993</v>
      </c>
      <c r="D355" s="2">
        <f>'PR-RAS'!E360</f>
        <v>2456612.9700000002</v>
      </c>
      <c r="E355" s="2">
        <v>0</v>
      </c>
      <c r="F355" s="2">
        <v>0</v>
      </c>
      <c r="G355" s="3">
        <f t="shared" si="12"/>
        <v>1977406.86894</v>
      </c>
      <c r="H355" s="3">
        <f t="shared" si="13"/>
        <v>0.19999999972060323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326795.5</v>
      </c>
      <c r="E356" s="2">
        <v>0</v>
      </c>
      <c r="F356" s="2">
        <v>0</v>
      </c>
      <c r="G356" s="3">
        <f t="shared" si="12"/>
        <v>232024.80499999999</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297800</v>
      </c>
      <c r="E357" s="2">
        <v>0</v>
      </c>
      <c r="F357" s="2">
        <v>0</v>
      </c>
      <c r="G357" s="3">
        <f t="shared" si="12"/>
        <v>212033.59999999998</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297800</v>
      </c>
      <c r="E358" s="2">
        <v>0</v>
      </c>
      <c r="F358" s="2">
        <v>0</v>
      </c>
      <c r="G358" s="3">
        <f t="shared" si="12"/>
        <v>212629.19999999998</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28995.5</v>
      </c>
      <c r="E361" s="2">
        <v>0</v>
      </c>
      <c r="F361" s="2">
        <v>0</v>
      </c>
      <c r="G361" s="3">
        <f t="shared" si="12"/>
        <v>20876.759999999998</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28995.5</v>
      </c>
      <c r="E365" s="2">
        <v>0</v>
      </c>
      <c r="F365" s="2">
        <v>0</v>
      </c>
      <c r="G365" s="3">
        <f t="shared" si="12"/>
        <v>21108.723999999998</v>
      </c>
      <c r="H365" s="3">
        <f t="shared" si="13"/>
        <v>0.5</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650104.16999999993</v>
      </c>
      <c r="D368" s="2">
        <f>'PR-RAS'!E373</f>
        <v>2113610.91</v>
      </c>
      <c r="E368" s="2">
        <v>0</v>
      </c>
      <c r="F368" s="2">
        <v>0</v>
      </c>
      <c r="G368" s="3">
        <f t="shared" si="12"/>
        <v>1789978.63833</v>
      </c>
      <c r="H368" s="3">
        <f t="shared" si="13"/>
        <v>0.25999999977648258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574814.86</v>
      </c>
      <c r="D369" s="2">
        <f>'PR-RAS'!E374</f>
        <v>1963943.45</v>
      </c>
      <c r="E369" s="2">
        <v>0</v>
      </c>
      <c r="F369" s="2">
        <v>0</v>
      </c>
      <c r="G369" s="3">
        <f t="shared" si="12"/>
        <v>1656994.2476799998</v>
      </c>
      <c r="H369" s="3">
        <f t="shared" si="13"/>
        <v>0.58999999996740371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574814.86</v>
      </c>
      <c r="D373" s="2">
        <f>'PR-RAS'!E378</f>
        <v>1963943.45</v>
      </c>
      <c r="E373" s="2">
        <v>0</v>
      </c>
      <c r="F373" s="2">
        <v>0</v>
      </c>
      <c r="G373" s="3">
        <f t="shared" si="12"/>
        <v>1675005.0547199999</v>
      </c>
      <c r="H373" s="3">
        <f t="shared" si="13"/>
        <v>0.58999999996740371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33691.81</v>
      </c>
      <c r="D374" s="2">
        <f>'PR-RAS'!E379</f>
        <v>85745.47</v>
      </c>
      <c r="E374" s="2">
        <v>0</v>
      </c>
      <c r="F374" s="2">
        <v>0</v>
      </c>
      <c r="G374" s="3">
        <f t="shared" si="12"/>
        <v>76533.16575</v>
      </c>
      <c r="H374" s="3">
        <f t="shared" si="13"/>
        <v>0.66000000000349246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11533.93</v>
      </c>
      <c r="D375" s="2">
        <f>'PR-RAS'!E380</f>
        <v>9302.0499999999993</v>
      </c>
      <c r="E375" s="2">
        <v>0</v>
      </c>
      <c r="F375" s="2">
        <v>0</v>
      </c>
      <c r="G375" s="3">
        <f t="shared" si="12"/>
        <v>11271.623219999999</v>
      </c>
      <c r="H375" s="3">
        <f t="shared" si="13"/>
        <v>0.11999999999898137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2856</v>
      </c>
      <c r="D377" s="2">
        <f>'PR-RAS'!E382</f>
        <v>13115</v>
      </c>
      <c r="E377" s="2">
        <v>0</v>
      </c>
      <c r="F377" s="2">
        <v>0</v>
      </c>
      <c r="G377" s="3">
        <f t="shared" si="12"/>
        <v>10936.335999999999</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19301.88</v>
      </c>
      <c r="D381" s="2">
        <f>'PR-RAS'!E386</f>
        <v>63328.42</v>
      </c>
      <c r="E381" s="2">
        <v>0</v>
      </c>
      <c r="F381" s="2">
        <v>0</v>
      </c>
      <c r="G381" s="3">
        <f t="shared" si="12"/>
        <v>55464.313600000001</v>
      </c>
      <c r="H381" s="3">
        <f t="shared" si="13"/>
        <v>0.53999999999723514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49966.99</v>
      </c>
      <c r="E383" s="2">
        <v>0</v>
      </c>
      <c r="F383" s="2">
        <v>0</v>
      </c>
      <c r="G383" s="3">
        <f t="shared" si="12"/>
        <v>38174.780359999997</v>
      </c>
      <c r="H383" s="3">
        <f t="shared" si="13"/>
        <v>1.0000000002037268E-2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49966.99</v>
      </c>
      <c r="E384" s="2">
        <v>0</v>
      </c>
      <c r="F384" s="2">
        <v>0</v>
      </c>
      <c r="G384" s="3">
        <f t="shared" si="12"/>
        <v>38274.714339999999</v>
      </c>
      <c r="H384" s="3">
        <f t="shared" si="13"/>
        <v>1.0000000002037268E-2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41597.5</v>
      </c>
      <c r="D396" s="2">
        <f>'PR-RAS'!E401</f>
        <v>13955</v>
      </c>
      <c r="E396" s="2">
        <v>0</v>
      </c>
      <c r="F396" s="2">
        <v>0</v>
      </c>
      <c r="G396" s="3">
        <f t="shared" si="12"/>
        <v>27455.462500000001</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16117.5</v>
      </c>
      <c r="D399" s="2">
        <f>'PR-RAS'!E404</f>
        <v>0</v>
      </c>
      <c r="E399" s="2">
        <v>0</v>
      </c>
      <c r="F399" s="2">
        <v>0</v>
      </c>
      <c r="G399" s="3">
        <f t="shared" si="12"/>
        <v>6414.7650000000003</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25480</v>
      </c>
      <c r="D400" s="2">
        <f>'PR-RAS'!E405</f>
        <v>13955</v>
      </c>
      <c r="E400" s="2">
        <v>0</v>
      </c>
      <c r="F400" s="2">
        <v>0</v>
      </c>
      <c r="G400" s="3">
        <f t="shared" si="12"/>
        <v>21302.61</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22565</v>
      </c>
      <c r="D407" s="2">
        <f>'PR-RAS'!E412</f>
        <v>16206.56</v>
      </c>
      <c r="E407" s="2">
        <v>0</v>
      </c>
      <c r="F407" s="2">
        <v>0</v>
      </c>
      <c r="G407" s="3">
        <f t="shared" si="12"/>
        <v>22321.116719999998</v>
      </c>
      <c r="H407" s="3">
        <f t="shared" si="13"/>
        <v>0.44000000000050932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22565</v>
      </c>
      <c r="D408" s="2">
        <f>'PR-RAS'!E413</f>
        <v>16206.56</v>
      </c>
      <c r="E408" s="2">
        <v>0</v>
      </c>
      <c r="F408" s="2">
        <v>0</v>
      </c>
      <c r="G408" s="3">
        <f t="shared" si="12"/>
        <v>22376.094839999998</v>
      </c>
      <c r="H408" s="3">
        <f t="shared" si="13"/>
        <v>0.44000000000050932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667214.16999999993</v>
      </c>
      <c r="D413" s="2">
        <f>'PR-RAS'!E418</f>
        <v>2456612.9700000002</v>
      </c>
      <c r="E413" s="2">
        <v>0</v>
      </c>
      <c r="F413" s="2">
        <v>0</v>
      </c>
      <c r="G413" s="3">
        <f t="shared" si="12"/>
        <v>2299141.3253199998</v>
      </c>
      <c r="H413" s="3">
        <f t="shared" si="13"/>
        <v>0.19999999972060323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2040196.97</v>
      </c>
      <c r="D415" s="2">
        <f>'PR-RAS'!E420</f>
        <v>0</v>
      </c>
      <c r="E415" s="2">
        <v>0</v>
      </c>
      <c r="F415" s="2">
        <v>0</v>
      </c>
      <c r="G415" s="3">
        <f t="shared" si="12"/>
        <v>844641.54557999992</v>
      </c>
      <c r="H415" s="3">
        <f t="shared" si="13"/>
        <v>3.0000000027939677E-2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6834838.4699999997</v>
      </c>
      <c r="D417" s="2">
        <f>'PR-RAS'!E422</f>
        <v>8199306.8900000006</v>
      </c>
      <c r="E417" s="2">
        <v>0</v>
      </c>
      <c r="F417" s="2">
        <v>0</v>
      </c>
      <c r="G417" s="3">
        <f t="shared" si="12"/>
        <v>9665116.1359999999</v>
      </c>
      <c r="H417" s="3">
        <f t="shared" si="13"/>
        <v>0.57999999914318323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5059868.91</v>
      </c>
      <c r="D418" s="2">
        <f>'PR-RAS'!E423</f>
        <v>9706438.7600000016</v>
      </c>
      <c r="E418" s="2">
        <v>0</v>
      </c>
      <c r="F418" s="2">
        <v>0</v>
      </c>
      <c r="G418" s="3">
        <f t="shared" si="12"/>
        <v>10205135.261310002</v>
      </c>
      <c r="H418" s="3">
        <f t="shared" si="13"/>
        <v>0.32999999821186066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1774969.5599999996</v>
      </c>
      <c r="D419" s="2">
        <f>'PR-RAS'!E424</f>
        <v>0</v>
      </c>
      <c r="E419" s="2">
        <v>0</v>
      </c>
      <c r="F419" s="2">
        <v>0</v>
      </c>
      <c r="G419" s="3">
        <f t="shared" si="12"/>
        <v>741937.27607999975</v>
      </c>
      <c r="H419" s="3">
        <f t="shared" si="13"/>
        <v>0.44000000040978193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1507131.870000001</v>
      </c>
      <c r="E420" s="2">
        <v>0</v>
      </c>
      <c r="F420" s="2">
        <v>0</v>
      </c>
      <c r="G420" s="3">
        <f t="shared" si="12"/>
        <v>1262976.5070600009</v>
      </c>
      <c r="H420" s="3">
        <f t="shared" si="13"/>
        <v>0.12999999895691872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4449970.17</v>
      </c>
      <c r="D421" s="2">
        <f>'PR-RAS'!E426</f>
        <v>6224939.7300000004</v>
      </c>
      <c r="E421" s="2">
        <v>0</v>
      </c>
      <c r="F421" s="2">
        <v>0</v>
      </c>
      <c r="G421" s="3">
        <f t="shared" si="12"/>
        <v>7097936.8446000004</v>
      </c>
      <c r="H421" s="3">
        <f t="shared" si="13"/>
        <v>0.43999999947845936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2215882.08</v>
      </c>
      <c r="D423" s="2">
        <f>'PR-RAS'!E428</f>
        <v>2316484.6</v>
      </c>
      <c r="E423" s="2">
        <v>0</v>
      </c>
      <c r="F423" s="2">
        <v>0</v>
      </c>
      <c r="G423" s="3">
        <f t="shared" si="12"/>
        <v>2890215.24016</v>
      </c>
      <c r="H423" s="3">
        <f t="shared" si="13"/>
        <v>0.47999999998137355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400000</v>
      </c>
      <c r="E529" s="2">
        <v>0</v>
      </c>
      <c r="F529" s="2">
        <v>0</v>
      </c>
      <c r="G529" s="3">
        <f t="shared" ref="G529:G836" si="14">(B529/1000)*(C529*1+D529*2)</f>
        <v>422400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400000</v>
      </c>
      <c r="E578" s="2">
        <v>0</v>
      </c>
      <c r="F578" s="2">
        <v>0</v>
      </c>
      <c r="G578" s="3">
        <f t="shared" si="14"/>
        <v>461599.99999999994</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400000</v>
      </c>
      <c r="E583" s="2">
        <v>0</v>
      </c>
      <c r="F583" s="2">
        <v>0</v>
      </c>
      <c r="G583" s="3">
        <f t="shared" si="14"/>
        <v>465599.99999999994</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400000</v>
      </c>
      <c r="E584" s="2">
        <v>0</v>
      </c>
      <c r="F584" s="2">
        <v>0</v>
      </c>
      <c r="G584" s="3">
        <f t="shared" si="14"/>
        <v>466399.99999999994</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400000</v>
      </c>
      <c r="E634" s="2">
        <v>0</v>
      </c>
      <c r="F634" s="2">
        <v>0</v>
      </c>
      <c r="G634" s="3">
        <f t="shared" si="14"/>
        <v>506400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6834838.4699999997</v>
      </c>
      <c r="D637" s="2">
        <f>'PR-RAS'!E643</f>
        <v>8199306.8900000006</v>
      </c>
      <c r="E637" s="2">
        <v>0</v>
      </c>
      <c r="F637" s="2">
        <v>0</v>
      </c>
      <c r="G637" s="3">
        <f t="shared" si="14"/>
        <v>14776475.631000001</v>
      </c>
      <c r="H637" s="3">
        <f t="shared" si="15"/>
        <v>0.57999999914318323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5059868.91</v>
      </c>
      <c r="D638" s="2">
        <f>'PR-RAS'!E644</f>
        <v>10106438.760000002</v>
      </c>
      <c r="E638" s="2">
        <v>0</v>
      </c>
      <c r="F638" s="2">
        <v>0</v>
      </c>
      <c r="G638" s="3">
        <f t="shared" si="14"/>
        <v>16098739.475910002</v>
      </c>
      <c r="H638" s="3">
        <f t="shared" si="15"/>
        <v>0.32999999821186066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1774969.5599999996</v>
      </c>
      <c r="D639" s="2">
        <f>'PR-RAS'!E645</f>
        <v>0</v>
      </c>
      <c r="E639" s="2">
        <v>0</v>
      </c>
      <c r="F639" s="2">
        <v>0</v>
      </c>
      <c r="G639" s="3">
        <f t="shared" si="14"/>
        <v>1132430.5792799997</v>
      </c>
      <c r="H639" s="3">
        <f t="shared" si="15"/>
        <v>0.44000000040978193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1907131.870000001</v>
      </c>
      <c r="E640" s="2">
        <v>0</v>
      </c>
      <c r="F640" s="2">
        <v>0</v>
      </c>
      <c r="G640" s="3">
        <f t="shared" si="14"/>
        <v>2437314.5298600015</v>
      </c>
      <c r="H640" s="3">
        <f t="shared" si="15"/>
        <v>0.12999999895691872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4449970.17</v>
      </c>
      <c r="D641" s="2">
        <f>'PR-RAS'!E647</f>
        <v>6224939.7300000004</v>
      </c>
      <c r="E641" s="2">
        <v>0</v>
      </c>
      <c r="F641" s="2">
        <v>0</v>
      </c>
      <c r="G641" s="3">
        <f t="shared" si="14"/>
        <v>10815903.763200002</v>
      </c>
      <c r="H641" s="3">
        <f t="shared" si="15"/>
        <v>0.43999999947845936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6224939.7299999995</v>
      </c>
      <c r="D643" s="2">
        <f>'PR-RAS'!E649</f>
        <v>4317807.8599999994</v>
      </c>
      <c r="E643" s="2">
        <v>0</v>
      </c>
      <c r="F643" s="2">
        <v>0</v>
      </c>
      <c r="G643" s="3">
        <f t="shared" si="14"/>
        <v>9540476.5988999996</v>
      </c>
      <c r="H643" s="3">
        <f t="shared" si="15"/>
        <v>0.41000000108033419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5814061.21</v>
      </c>
      <c r="D646" s="2">
        <f>'PR-RAS'!E653</f>
        <v>6751109.7599999998</v>
      </c>
      <c r="E646" s="2">
        <v>0</v>
      </c>
      <c r="F646" s="2">
        <v>0</v>
      </c>
      <c r="G646" s="3">
        <f t="shared" si="14"/>
        <v>12459001.07085</v>
      </c>
      <c r="H646" s="3">
        <f t="shared" si="15"/>
        <v>0.45000000018626451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8744370.5299999993</v>
      </c>
      <c r="D647" s="2">
        <f>'PR-RAS'!E654</f>
        <v>10530980.25</v>
      </c>
      <c r="E647" s="2">
        <v>0</v>
      </c>
      <c r="F647" s="2">
        <v>0</v>
      </c>
      <c r="G647" s="3">
        <f t="shared" si="14"/>
        <v>19254889.845380001</v>
      </c>
      <c r="H647" s="3">
        <f t="shared" si="15"/>
        <v>0.72000000067055225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7807321.9800000004</v>
      </c>
      <c r="D648" s="2">
        <f>'PR-RAS'!E655</f>
        <v>12420719.18</v>
      </c>
      <c r="E648" s="2">
        <v>0</v>
      </c>
      <c r="F648" s="2">
        <v>0</v>
      </c>
      <c r="G648" s="3">
        <f t="shared" si="14"/>
        <v>21123747.93998</v>
      </c>
      <c r="H648" s="3">
        <f t="shared" si="15"/>
        <v>0.19999999925494194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6751109.7599999979</v>
      </c>
      <c r="D649" s="2">
        <f>'PR-RAS'!E656</f>
        <v>4861370.8299999982</v>
      </c>
      <c r="E649" s="2">
        <v>0</v>
      </c>
      <c r="F649" s="2">
        <v>0</v>
      </c>
      <c r="G649" s="3">
        <f t="shared" si="14"/>
        <v>10675055.720159996</v>
      </c>
      <c r="H649" s="3">
        <f t="shared" si="15"/>
        <v>0.41000000387430191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20</v>
      </c>
      <c r="D650" s="2">
        <f>'PR-RAS'!E657</f>
        <v>20</v>
      </c>
      <c r="E650" s="2">
        <v>0</v>
      </c>
      <c r="F650" s="2">
        <v>0</v>
      </c>
      <c r="G650" s="3">
        <f t="shared" si="14"/>
        <v>38.94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17</v>
      </c>
      <c r="D651" s="2">
        <f>'PR-RAS'!E658</f>
        <v>15</v>
      </c>
      <c r="E651" s="2">
        <v>0</v>
      </c>
      <c r="F651" s="2">
        <v>0</v>
      </c>
      <c r="G651" s="3">
        <f t="shared" si="14"/>
        <v>30.55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20</v>
      </c>
      <c r="D652" s="2">
        <f>'PR-RAS'!E659</f>
        <v>20</v>
      </c>
      <c r="E652" s="2">
        <v>0</v>
      </c>
      <c r="F652" s="2">
        <v>0</v>
      </c>
      <c r="G652" s="3">
        <f t="shared" si="14"/>
        <v>39.06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16</v>
      </c>
      <c r="D653" s="2">
        <f>'PR-RAS'!E660</f>
        <v>15</v>
      </c>
      <c r="E653" s="2">
        <v>0</v>
      </c>
      <c r="F653" s="2">
        <v>0</v>
      </c>
      <c r="G653" s="3">
        <f t="shared" si="14"/>
        <v>29.992000000000001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1512800.27</v>
      </c>
      <c r="E656" s="2">
        <v>0</v>
      </c>
      <c r="F656" s="2">
        <v>0</v>
      </c>
      <c r="G656" s="3">
        <f t="shared" ref="G656:G657" si="16">(B656/1000)*(C656*1+D656*2)</f>
        <v>1981768.3537000001</v>
      </c>
      <c r="H656" s="3">
        <f t="shared" ref="H656:H657" si="17">ABS(C656-ROUND(C656,0))+ABS(D656-ROUND(D656,0))</f>
        <v>0.27000000001862645</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1597942.07</v>
      </c>
      <c r="D657" s="2">
        <f>'PR-RAS'!E664</f>
        <v>2229640.7799999998</v>
      </c>
      <c r="E657" s="2">
        <v>0</v>
      </c>
      <c r="F657" s="2">
        <v>0</v>
      </c>
      <c r="G657" s="3">
        <f t="shared" si="16"/>
        <v>3973538.7012800002</v>
      </c>
      <c r="H657" s="3">
        <f t="shared" si="17"/>
        <v>0.29000000027008355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32217</v>
      </c>
      <c r="D662" s="2">
        <f>'PR-RAS'!E669</f>
        <v>77028</v>
      </c>
      <c r="E662" s="2">
        <v>0</v>
      </c>
      <c r="F662" s="2">
        <v>0</v>
      </c>
      <c r="G662" s="3">
        <f t="shared" si="14"/>
        <v>123126.45300000001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8663.59</v>
      </c>
      <c r="E663" s="2">
        <v>0</v>
      </c>
      <c r="F663" s="2">
        <v>0</v>
      </c>
      <c r="G663" s="3">
        <f t="shared" si="14"/>
        <v>11470.59316</v>
      </c>
      <c r="H663" s="3">
        <f t="shared" si="15"/>
        <v>0.40999999999985448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26550</v>
      </c>
      <c r="D666" s="2">
        <f>'PR-RAS'!E673</f>
        <v>0</v>
      </c>
      <c r="E666" s="2">
        <v>0</v>
      </c>
      <c r="F666" s="2">
        <v>0</v>
      </c>
      <c r="G666" s="3">
        <f t="shared" si="14"/>
        <v>17655.75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576</v>
      </c>
      <c r="D677" s="2">
        <f>'PR-RAS'!E684</f>
        <v>576</v>
      </c>
      <c r="E677" s="2">
        <v>0</v>
      </c>
      <c r="F677" s="2">
        <v>0</v>
      </c>
      <c r="G677" s="3">
        <f t="shared" si="14"/>
        <v>1168.1280000000002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95.58</v>
      </c>
      <c r="D705" s="2">
        <f>'PR-RAS'!E712</f>
        <v>33.53</v>
      </c>
      <c r="E705" s="2">
        <v>0</v>
      </c>
      <c r="F705" s="2">
        <v>0</v>
      </c>
      <c r="G705" s="3">
        <f t="shared" si="20"/>
        <v>114.49855999999998</v>
      </c>
      <c r="H705" s="3">
        <f t="shared" si="21"/>
        <v>0.89000000000000057</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182618.7</v>
      </c>
      <c r="D715" s="2">
        <f>'PR-RAS'!E722</f>
        <v>209555.36</v>
      </c>
      <c r="E715" s="2">
        <v>0</v>
      </c>
      <c r="F715" s="2">
        <v>0</v>
      </c>
      <c r="G715" s="3">
        <f t="shared" ref="G715:G716" si="22">(B715/1000)*(C715*1+D715*2)</f>
        <v>429634.80587999994</v>
      </c>
      <c r="H715" s="3">
        <f t="shared" ref="H715:H716" si="23">ABS(C715-ROUND(C715,0))+ABS(D715-ROUND(D715,0))</f>
        <v>0.65999999997438863</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2078.7399999999998</v>
      </c>
      <c r="D719" s="2">
        <f>'PR-RAS'!E726</f>
        <v>6922.05</v>
      </c>
      <c r="E719" s="2">
        <v>0</v>
      </c>
      <c r="F719" s="2">
        <v>0</v>
      </c>
      <c r="G719" s="3">
        <f t="shared" si="14"/>
        <v>11432.599119999999</v>
      </c>
      <c r="H719" s="3">
        <f t="shared" si="15"/>
        <v>0.31000000000040018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10849.52</v>
      </c>
      <c r="D727" s="2">
        <f>'PR-RAS'!E734</f>
        <v>1809.96</v>
      </c>
      <c r="E727" s="2">
        <v>0</v>
      </c>
      <c r="F727" s="2">
        <v>0</v>
      </c>
      <c r="G727" s="3">
        <f t="shared" si="14"/>
        <v>10504.81344</v>
      </c>
      <c r="H727" s="3">
        <f t="shared" si="15"/>
        <v>0.51999999999952706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7575.98</v>
      </c>
      <c r="E728" s="2">
        <v>0</v>
      </c>
      <c r="F728" s="2">
        <v>0</v>
      </c>
      <c r="G728" s="3">
        <f t="shared" si="14"/>
        <v>11015.474919999999</v>
      </c>
      <c r="H728" s="3">
        <f t="shared" si="15"/>
        <v>2.0000000000436557E-2</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1117.8</v>
      </c>
      <c r="D729" s="2">
        <f>'PR-RAS'!E736</f>
        <v>0</v>
      </c>
      <c r="E729" s="2">
        <v>0</v>
      </c>
      <c r="F729" s="2">
        <v>0</v>
      </c>
      <c r="G729" s="3">
        <f t="shared" si="14"/>
        <v>813.75839999999994</v>
      </c>
      <c r="H729" s="3">
        <f t="shared" si="15"/>
        <v>0.20000000000004547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14435.98</v>
      </c>
      <c r="D734" s="2">
        <f>'PR-RAS'!E741</f>
        <v>8155.25</v>
      </c>
      <c r="E734" s="2">
        <v>0</v>
      </c>
      <c r="F734" s="2">
        <v>0</v>
      </c>
      <c r="G734" s="3">
        <f t="shared" si="14"/>
        <v>22537.169839999999</v>
      </c>
      <c r="H734" s="3">
        <f t="shared" si="15"/>
        <v>0.27000000000043656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1775.7</v>
      </c>
      <c r="D735" s="2">
        <f>'PR-RAS'!E742</f>
        <v>656.59</v>
      </c>
      <c r="E735" s="2">
        <v>0</v>
      </c>
      <c r="F735" s="2">
        <v>0</v>
      </c>
      <c r="G735" s="3">
        <f t="shared" si="14"/>
        <v>2267.23792</v>
      </c>
      <c r="H735" s="3">
        <f t="shared" si="15"/>
        <v>0.70999999999992269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3265.57</v>
      </c>
      <c r="D784" s="2">
        <f>'PR-RAS'!E791</f>
        <v>8777.36</v>
      </c>
      <c r="E784" s="2">
        <v>0</v>
      </c>
      <c r="F784" s="2">
        <v>0</v>
      </c>
      <c r="G784" s="3">
        <f t="shared" si="14"/>
        <v>16302.287070000002</v>
      </c>
      <c r="H784" s="3">
        <f t="shared" si="15"/>
        <v>0.79000000000041837</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89543.12</v>
      </c>
      <c r="D836" s="2">
        <f>'PR-RAS'!E843</f>
        <v>1762898.16</v>
      </c>
      <c r="E836" s="2">
        <v>0</v>
      </c>
      <c r="F836" s="2">
        <v>0</v>
      </c>
      <c r="G836" s="3">
        <f t="shared" si="14"/>
        <v>3018808.4323999998</v>
      </c>
      <c r="H836" s="3">
        <f t="shared" si="15"/>
        <v>0.27999999991152436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2147.46</v>
      </c>
      <c r="D837" s="2">
        <f>'PR-RAS'!E844</f>
        <v>0</v>
      </c>
      <c r="E837" s="2">
        <v>0</v>
      </c>
      <c r="F837" s="2">
        <v>0</v>
      </c>
      <c r="G837" s="3">
        <f t="shared" ref="G837:G1010" si="34">(B837/1000)*(C837*1+D837*2)</f>
        <v>1795.27656</v>
      </c>
      <c r="H837" s="3">
        <f t="shared" ref="H837:H1095" si="35">ABS(C837-ROUND(C837,0))+ABS(D837-ROUND(D837,0))</f>
        <v>0.46000000000003638</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58972.4</v>
      </c>
      <c r="D839" s="2">
        <f>'PR-RAS'!E846</f>
        <v>57700</v>
      </c>
      <c r="E839" s="2">
        <v>0</v>
      </c>
      <c r="F839" s="2">
        <v>0</v>
      </c>
      <c r="G839" s="3">
        <f t="shared" si="34"/>
        <v>146124.07119999998</v>
      </c>
      <c r="H839" s="3">
        <f t="shared" si="35"/>
        <v>0.40000000000145519</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76977.929999999993</v>
      </c>
      <c r="D841" s="2">
        <f>'PR-RAS'!E848</f>
        <v>45445.86</v>
      </c>
      <c r="E841" s="2">
        <v>0</v>
      </c>
      <c r="F841" s="2">
        <v>0</v>
      </c>
      <c r="G841" s="3">
        <f t="shared" si="34"/>
        <v>141010.50599999999</v>
      </c>
      <c r="H841" s="3">
        <f t="shared" si="35"/>
        <v>0.21000000000640284</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3928.62</v>
      </c>
      <c r="D843" s="2">
        <f>'PR-RAS'!E850</f>
        <v>0</v>
      </c>
      <c r="E843" s="2">
        <v>0</v>
      </c>
      <c r="F843" s="2">
        <v>0</v>
      </c>
      <c r="G843" s="3">
        <f t="shared" si="34"/>
        <v>3307.8980399999996</v>
      </c>
      <c r="H843" s="3">
        <f t="shared" si="35"/>
        <v>0.38000000000010914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64065.95</v>
      </c>
      <c r="D844" s="2">
        <f>'PR-RAS'!E851</f>
        <v>65456.08</v>
      </c>
      <c r="E844" s="2">
        <v>0</v>
      </c>
      <c r="F844" s="2">
        <v>0</v>
      </c>
      <c r="G844" s="3">
        <f t="shared" si="34"/>
        <v>164366.54672999997</v>
      </c>
      <c r="H844" s="3">
        <f t="shared" si="35"/>
        <v>0.13000000000465661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637.08000000000004</v>
      </c>
      <c r="D846" s="2">
        <f>'PR-RAS'!E853</f>
        <v>637.08000000000004</v>
      </c>
      <c r="E846" s="2">
        <v>0</v>
      </c>
      <c r="F846" s="2">
        <v>0</v>
      </c>
      <c r="G846" s="3">
        <f t="shared" si="34"/>
        <v>1614.9978000000001</v>
      </c>
      <c r="H846" s="3">
        <f t="shared" si="35"/>
        <v>0.16000000000008185</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1701</v>
      </c>
      <c r="D847" s="2">
        <f>'PR-RAS'!E854</f>
        <v>1984</v>
      </c>
      <c r="E847" s="2">
        <v>0</v>
      </c>
      <c r="F847" s="2">
        <v>0</v>
      </c>
      <c r="G847" s="3">
        <f t="shared" si="34"/>
        <v>4795.9740000000002</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62739.44</v>
      </c>
      <c r="E850" s="2">
        <v>0</v>
      </c>
      <c r="F850" s="2">
        <v>0</v>
      </c>
      <c r="G850" s="3">
        <f t="shared" si="34"/>
        <v>106531.56912</v>
      </c>
      <c r="H850" s="3">
        <f t="shared" si="35"/>
        <v>0.44000000000232831</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188079.43</v>
      </c>
      <c r="D863" s="2">
        <f>'PR-RAS'!E870</f>
        <v>173689.27</v>
      </c>
      <c r="E863" s="2">
        <v>0</v>
      </c>
      <c r="F863" s="2">
        <v>0</v>
      </c>
      <c r="G863" s="3">
        <f t="shared" ref="G863:G865" si="36">(B863/1000)*(C863*1+D863*2)</f>
        <v>461564.77013999998</v>
      </c>
      <c r="H863" s="3">
        <f t="shared" ref="H863:H865" si="37">ABS(C863-ROUND(C863,0))+ABS(D863-ROUND(D863,0))</f>
        <v>0.6999999999825377</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22319178.25</v>
      </c>
      <c r="D1011" s="7">
        <f>BILANCA!E6</f>
        <v>22802935.07</v>
      </c>
      <c r="E1011" s="7">
        <v>0</v>
      </c>
      <c r="F1011" s="7">
        <v>0</v>
      </c>
      <c r="G1011" s="8">
        <f t="shared" ref="G1011:G1306" si="38">B1011/1000*C1011+B1011/500*D1011</f>
        <v>67925.048389999996</v>
      </c>
      <c r="H1011" s="8">
        <f t="shared" si="35"/>
        <v>0.32000000029802322</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11511062.699999999</v>
      </c>
      <c r="D1012" s="2">
        <f>BILANCA!E7</f>
        <v>13368999.32</v>
      </c>
      <c r="E1012" s="2">
        <v>0</v>
      </c>
      <c r="F1012" s="2">
        <v>0</v>
      </c>
      <c r="G1012" s="3">
        <f t="shared" si="38"/>
        <v>76498.12268</v>
      </c>
      <c r="H1012" s="3">
        <f t="shared" si="35"/>
        <v>0.62000000104308128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2274602.3899999997</v>
      </c>
      <c r="D1013" s="2">
        <f>BILANCA!E8</f>
        <v>2601397.8899999997</v>
      </c>
      <c r="E1013" s="2">
        <v>0</v>
      </c>
      <c r="F1013" s="2">
        <v>0</v>
      </c>
      <c r="G1013" s="3">
        <f t="shared" si="38"/>
        <v>22432.194509999998</v>
      </c>
      <c r="H1013" s="3">
        <f t="shared" si="35"/>
        <v>0.5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2153642.64</v>
      </c>
      <c r="D1014" s="2">
        <f>BILANCA!E9</f>
        <v>2451442.64</v>
      </c>
      <c r="E1014" s="2">
        <v>0</v>
      </c>
      <c r="F1014" s="2">
        <v>0</v>
      </c>
      <c r="G1014" s="3">
        <f t="shared" si="38"/>
        <v>28226.111680000002</v>
      </c>
      <c r="H1014" s="3">
        <f t="shared" si="35"/>
        <v>0.71999999973922968</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1384186.53</v>
      </c>
      <c r="D1015" s="2">
        <f>BILANCA!E10</f>
        <v>1413182.03</v>
      </c>
      <c r="E1015" s="2">
        <v>0</v>
      </c>
      <c r="F1015" s="2">
        <v>0</v>
      </c>
      <c r="G1015" s="3">
        <f t="shared" si="38"/>
        <v>21052.752950000002</v>
      </c>
      <c r="H1015" s="3">
        <f t="shared" si="35"/>
        <v>0.5</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1263226.78</v>
      </c>
      <c r="D1016" s="2">
        <f>BILANCA!E11</f>
        <v>1263226.78</v>
      </c>
      <c r="E1016" s="2">
        <v>0</v>
      </c>
      <c r="F1016" s="2">
        <v>0</v>
      </c>
      <c r="G1016" s="3">
        <f t="shared" si="38"/>
        <v>22738.082040000001</v>
      </c>
      <c r="H1016" s="3">
        <f t="shared" si="35"/>
        <v>0.43999999994412065</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9236460.3100000005</v>
      </c>
      <c r="D1017" s="2">
        <f>BILANCA!E12</f>
        <v>10767601.43</v>
      </c>
      <c r="E1017" s="2">
        <v>0</v>
      </c>
      <c r="F1017" s="2">
        <v>0</v>
      </c>
      <c r="G1017" s="3">
        <f t="shared" si="38"/>
        <v>215401.64218999998</v>
      </c>
      <c r="H1017" s="3">
        <f t="shared" si="35"/>
        <v>0.74000000022351742</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8779883</v>
      </c>
      <c r="D1018" s="2">
        <f>BILANCA!E13</f>
        <v>10249432.99</v>
      </c>
      <c r="E1018" s="2">
        <v>0</v>
      </c>
      <c r="F1018" s="2">
        <v>0</v>
      </c>
      <c r="G1018" s="3">
        <f t="shared" si="38"/>
        <v>234229.99184000003</v>
      </c>
      <c r="H1018" s="3">
        <f t="shared" si="35"/>
        <v>9.9999997764825821E-3</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1414181.99</v>
      </c>
      <c r="D1020" s="2">
        <f>BILANCA!E15</f>
        <v>1414181.99</v>
      </c>
      <c r="E1020" s="2">
        <v>0</v>
      </c>
      <c r="F1020" s="2">
        <v>0</v>
      </c>
      <c r="G1020" s="3">
        <f t="shared" si="38"/>
        <v>42425.459699999999</v>
      </c>
      <c r="H1020" s="3">
        <f t="shared" si="35"/>
        <v>2.0000000018626451E-2</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6396294.9500000002</v>
      </c>
      <c r="D1021" s="2">
        <f>BILANCA!E16</f>
        <v>6412501.5099999998</v>
      </c>
      <c r="E1021" s="2">
        <v>0</v>
      </c>
      <c r="F1021" s="2">
        <v>0</v>
      </c>
      <c r="G1021" s="3">
        <f t="shared" si="38"/>
        <v>211434.27766999998</v>
      </c>
      <c r="H1021" s="3">
        <f t="shared" si="35"/>
        <v>0.5400000000372529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5801033.3099999996</v>
      </c>
      <c r="D1022" s="2">
        <f>BILANCA!E17</f>
        <v>7764976.7599999998</v>
      </c>
      <c r="E1022" s="2">
        <v>0</v>
      </c>
      <c r="F1022" s="2">
        <v>0</v>
      </c>
      <c r="G1022" s="3">
        <f t="shared" si="38"/>
        <v>255971.84195999999</v>
      </c>
      <c r="H1022" s="3">
        <f t="shared" si="35"/>
        <v>0.54999999981373549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4831627.25</v>
      </c>
      <c r="D1023" s="2">
        <f>BILANCA!E18</f>
        <v>5342227.2699999996</v>
      </c>
      <c r="E1023" s="2">
        <v>0</v>
      </c>
      <c r="F1023" s="2">
        <v>0</v>
      </c>
      <c r="G1023" s="3">
        <f t="shared" si="38"/>
        <v>201709.06326999998</v>
      </c>
      <c r="H1023" s="3">
        <f t="shared" si="35"/>
        <v>0.51999999955296516</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447584.99000000011</v>
      </c>
      <c r="D1024" s="2">
        <f>BILANCA!E19</f>
        <v>449489.92000000016</v>
      </c>
      <c r="E1024" s="2">
        <v>0</v>
      </c>
      <c r="F1024" s="2">
        <v>0</v>
      </c>
      <c r="G1024" s="3">
        <f t="shared" si="38"/>
        <v>18851.907620000005</v>
      </c>
      <c r="H1024" s="3">
        <f t="shared" si="35"/>
        <v>8.9999999734573066E-2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313428.13</v>
      </c>
      <c r="D1025" s="2">
        <f>BILANCA!E20</f>
        <v>322730.18</v>
      </c>
      <c r="E1025" s="2">
        <v>0</v>
      </c>
      <c r="F1025" s="2">
        <v>0</v>
      </c>
      <c r="G1025" s="3">
        <f t="shared" si="38"/>
        <v>14383.32735</v>
      </c>
      <c r="H1025" s="3">
        <f t="shared" si="35"/>
        <v>0.30999999999767169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24850.74</v>
      </c>
      <c r="D1026" s="2">
        <f>BILANCA!E21</f>
        <v>24850.74</v>
      </c>
      <c r="E1026" s="2">
        <v>0</v>
      </c>
      <c r="F1026" s="2">
        <v>0</v>
      </c>
      <c r="G1026" s="3">
        <f t="shared" si="38"/>
        <v>1192.8355200000001</v>
      </c>
      <c r="H1026" s="3">
        <f t="shared" si="35"/>
        <v>0.51999999999679858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441906.75</v>
      </c>
      <c r="D1027" s="2">
        <f>BILANCA!E22</f>
        <v>500355.19</v>
      </c>
      <c r="E1027" s="2">
        <v>0</v>
      </c>
      <c r="F1027" s="2">
        <v>0</v>
      </c>
      <c r="G1027" s="3">
        <f t="shared" si="38"/>
        <v>24524.49121</v>
      </c>
      <c r="H1027" s="3">
        <f t="shared" si="35"/>
        <v>0.44000000000232831</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3594.68</v>
      </c>
      <c r="D1029" s="2">
        <f>BILANCA!E24</f>
        <v>3594.68</v>
      </c>
      <c r="E1029" s="2">
        <v>0</v>
      </c>
      <c r="F1029" s="2">
        <v>0</v>
      </c>
      <c r="G1029" s="3">
        <f t="shared" si="38"/>
        <v>204.89675999999997</v>
      </c>
      <c r="H1029" s="3">
        <f t="shared" si="35"/>
        <v>0.64000000000032742</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541.65</v>
      </c>
      <c r="D1030" s="2">
        <f>BILANCA!E25</f>
        <v>541.65</v>
      </c>
      <c r="E1030" s="2">
        <v>0</v>
      </c>
      <c r="F1030" s="2">
        <v>0</v>
      </c>
      <c r="G1030" s="3">
        <f t="shared" si="38"/>
        <v>32.499000000000002</v>
      </c>
      <c r="H1030" s="3">
        <f t="shared" si="35"/>
        <v>0.70000000000004547</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697319.42</v>
      </c>
      <c r="D1031" s="2">
        <f>BILANCA!E26</f>
        <v>715314.4</v>
      </c>
      <c r="E1031" s="2">
        <v>0</v>
      </c>
      <c r="F1031" s="2">
        <v>0</v>
      </c>
      <c r="G1031" s="3">
        <f t="shared" si="38"/>
        <v>44686.912620000003</v>
      </c>
      <c r="H1031" s="3">
        <f t="shared" si="35"/>
        <v>0.82000000006519258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1034056.38</v>
      </c>
      <c r="D1033" s="2">
        <f>BILANCA!E28</f>
        <v>1117896.92</v>
      </c>
      <c r="E1033" s="2">
        <v>0</v>
      </c>
      <c r="F1033" s="2">
        <v>0</v>
      </c>
      <c r="G1033" s="3">
        <f t="shared" si="38"/>
        <v>75206.555059999984</v>
      </c>
      <c r="H1033" s="3">
        <f t="shared" si="35"/>
        <v>0.46000000007916242</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45803.070000000007</v>
      </c>
      <c r="E1034" s="2">
        <v>0</v>
      </c>
      <c r="F1034" s="2">
        <v>0</v>
      </c>
      <c r="G1034" s="3">
        <f t="shared" si="38"/>
        <v>2198.5473600000005</v>
      </c>
      <c r="H1034" s="3">
        <f t="shared" si="35"/>
        <v>7.0000000006984919E-2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16575.75</v>
      </c>
      <c r="D1035" s="2">
        <f>BILANCA!E30</f>
        <v>66542.740000000005</v>
      </c>
      <c r="E1035" s="2">
        <v>0</v>
      </c>
      <c r="F1035" s="2">
        <v>0</v>
      </c>
      <c r="G1035" s="3">
        <f t="shared" si="38"/>
        <v>3741.5307500000008</v>
      </c>
      <c r="H1035" s="3">
        <f t="shared" si="35"/>
        <v>0.50999999999476131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16575.75</v>
      </c>
      <c r="D1039" s="2">
        <f>BILANCA!E34</f>
        <v>20739.669999999998</v>
      </c>
      <c r="E1039" s="2">
        <v>0</v>
      </c>
      <c r="F1039" s="2">
        <v>0</v>
      </c>
      <c r="G1039" s="3">
        <f t="shared" si="38"/>
        <v>1683.59761</v>
      </c>
      <c r="H1039" s="3">
        <f t="shared" si="35"/>
        <v>0.58000000000174623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8992.32</v>
      </c>
      <c r="D1040" s="2">
        <f>BILANCA!E35</f>
        <v>8920.4499999999989</v>
      </c>
      <c r="E1040" s="2">
        <v>0</v>
      </c>
      <c r="F1040" s="2">
        <v>0</v>
      </c>
      <c r="G1040" s="3">
        <f t="shared" si="38"/>
        <v>804.99659999999983</v>
      </c>
      <c r="H1040" s="3">
        <f t="shared" si="35"/>
        <v>0.76999999999861757</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9782.89</v>
      </c>
      <c r="D1042" s="2">
        <f>BILANCA!E37</f>
        <v>9782.89</v>
      </c>
      <c r="E1042" s="2">
        <v>0</v>
      </c>
      <c r="F1042" s="2">
        <v>0</v>
      </c>
      <c r="G1042" s="3">
        <f t="shared" si="38"/>
        <v>939.15743999999995</v>
      </c>
      <c r="H1042" s="3">
        <f t="shared" si="35"/>
        <v>0.22000000000116415</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790.57</v>
      </c>
      <c r="D1045" s="2">
        <f>BILANCA!E40</f>
        <v>862.44</v>
      </c>
      <c r="E1045" s="2">
        <v>0</v>
      </c>
      <c r="F1045" s="2">
        <v>0</v>
      </c>
      <c r="G1045" s="3">
        <f t="shared" si="38"/>
        <v>88.040750000000017</v>
      </c>
      <c r="H1045" s="3">
        <f t="shared" si="35"/>
        <v>0.87000000000000455</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13955.000000000058</v>
      </c>
      <c r="E1050" s="2">
        <v>0</v>
      </c>
      <c r="F1050" s="2">
        <v>0</v>
      </c>
      <c r="G1050" s="3">
        <f t="shared" si="38"/>
        <v>1116.4000000000046</v>
      </c>
      <c r="H1050" s="3">
        <f t="shared" si="35"/>
        <v>5.8207660913467407E-11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57127.45</v>
      </c>
      <c r="D1052" s="2">
        <f>BILANCA!E47</f>
        <v>57127.45</v>
      </c>
      <c r="E1052" s="2">
        <v>0</v>
      </c>
      <c r="F1052" s="2">
        <v>0</v>
      </c>
      <c r="G1052" s="3">
        <f t="shared" si="38"/>
        <v>7198.0586999999996</v>
      </c>
      <c r="H1052" s="3">
        <f t="shared" si="35"/>
        <v>0.89999999999417923</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11264.18</v>
      </c>
      <c r="D1053" s="2">
        <f>BILANCA!E48</f>
        <v>11264.18</v>
      </c>
      <c r="E1053" s="2">
        <v>0</v>
      </c>
      <c r="F1053" s="2">
        <v>0</v>
      </c>
      <c r="G1053" s="3">
        <f t="shared" si="38"/>
        <v>1453.0792200000001</v>
      </c>
      <c r="H1053" s="3">
        <f t="shared" si="35"/>
        <v>0.36000000000058208</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189045.42</v>
      </c>
      <c r="D1054" s="2">
        <f>BILANCA!E49</f>
        <v>203000.42</v>
      </c>
      <c r="E1054" s="2">
        <v>0</v>
      </c>
      <c r="F1054" s="2">
        <v>0</v>
      </c>
      <c r="G1054" s="3">
        <f t="shared" si="38"/>
        <v>26182.03544</v>
      </c>
      <c r="H1054" s="3">
        <f t="shared" si="35"/>
        <v>0.84000000002561137</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257437.05</v>
      </c>
      <c r="D1055" s="2">
        <f>BILANCA!E50</f>
        <v>257437.05</v>
      </c>
      <c r="E1055" s="2">
        <v>0</v>
      </c>
      <c r="F1055" s="2">
        <v>0</v>
      </c>
      <c r="G1055" s="3">
        <f t="shared" si="38"/>
        <v>34754.001749999996</v>
      </c>
      <c r="H1055" s="3">
        <f t="shared" si="35"/>
        <v>9.9999999976716936E-2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12396.53</v>
      </c>
      <c r="D1059" s="2">
        <f>BILANCA!E54</f>
        <v>14852</v>
      </c>
      <c r="E1059" s="2">
        <v>0</v>
      </c>
      <c r="F1059" s="2">
        <v>0</v>
      </c>
      <c r="G1059" s="3">
        <f t="shared" si="38"/>
        <v>2062.9259700000002</v>
      </c>
      <c r="H1059" s="3">
        <f t="shared" si="35"/>
        <v>0.46999999999934516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12396.53</v>
      </c>
      <c r="D1060" s="2">
        <f>BILANCA!E55</f>
        <v>14852</v>
      </c>
      <c r="E1060" s="2">
        <v>0</v>
      </c>
      <c r="F1060" s="2">
        <v>0</v>
      </c>
      <c r="G1060" s="3">
        <f t="shared" si="38"/>
        <v>2105.0264999999999</v>
      </c>
      <c r="H1060" s="3">
        <f t="shared" si="35"/>
        <v>0.46999999999934516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10808115.549999999</v>
      </c>
      <c r="D1074" s="2">
        <f>BILANCA!E69</f>
        <v>9433935.75</v>
      </c>
      <c r="E1074" s="2">
        <v>0</v>
      </c>
      <c r="F1074" s="2">
        <v>0</v>
      </c>
      <c r="G1074" s="3">
        <f t="shared" si="38"/>
        <v>1899263.1712</v>
      </c>
      <c r="H1074" s="3">
        <f t="shared" si="35"/>
        <v>0.70000000111758709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6751109.7599999998</v>
      </c>
      <c r="D1075" s="2">
        <f>BILANCA!E70</f>
        <v>4861370.83</v>
      </c>
      <c r="E1075" s="2">
        <v>0</v>
      </c>
      <c r="F1075" s="2">
        <v>0</v>
      </c>
      <c r="G1075" s="3">
        <f t="shared" si="38"/>
        <v>1070800.3423000001</v>
      </c>
      <c r="H1075" s="3">
        <f t="shared" si="35"/>
        <v>0.41000000014901161</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6747308.3499999996</v>
      </c>
      <c r="D1076" s="2">
        <f>BILANCA!E71</f>
        <v>4860085.8600000003</v>
      </c>
      <c r="E1076" s="2">
        <v>0</v>
      </c>
      <c r="F1076" s="2">
        <v>0</v>
      </c>
      <c r="G1076" s="3">
        <f t="shared" si="38"/>
        <v>1086853.68462</v>
      </c>
      <c r="H1076" s="3">
        <f t="shared" si="35"/>
        <v>0.48999999929219484</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6747308.3499999996</v>
      </c>
      <c r="D1078" s="2">
        <f>BILANCA!E73</f>
        <v>4860085.8600000003</v>
      </c>
      <c r="E1078" s="2">
        <v>0</v>
      </c>
      <c r="F1078" s="2">
        <v>0</v>
      </c>
      <c r="G1078" s="3">
        <f t="shared" si="38"/>
        <v>1119788.6447600001</v>
      </c>
      <c r="H1078" s="3">
        <f t="shared" si="35"/>
        <v>0.48999999929219484</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3345.73</v>
      </c>
      <c r="D1081" s="2">
        <f>BILANCA!E76</f>
        <v>1180.54</v>
      </c>
      <c r="E1081" s="2">
        <v>0</v>
      </c>
      <c r="F1081" s="2">
        <v>0</v>
      </c>
      <c r="G1081" s="3">
        <f t="shared" si="38"/>
        <v>405.18350999999996</v>
      </c>
      <c r="H1081" s="3">
        <f t="shared" si="35"/>
        <v>0.73000000000001819</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3345.73</v>
      </c>
      <c r="D1082" s="2">
        <f>BILANCA!E77</f>
        <v>1180.54</v>
      </c>
      <c r="E1082" s="2">
        <v>0</v>
      </c>
      <c r="F1082" s="2">
        <v>0</v>
      </c>
      <c r="G1082" s="3">
        <f t="shared" ref="G1082:G1084" si="39">B1082/1000*C1082+B1082/500*D1082</f>
        <v>410.89031999999997</v>
      </c>
      <c r="H1082" s="3">
        <f t="shared" ref="H1082:H1084" si="40">ABS(C1082-ROUND(C1082,0))+ABS(D1082-ROUND(D1082,0))</f>
        <v>0.73000000000001819</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455.68</v>
      </c>
      <c r="D1085" s="2">
        <f>BILANCA!E80</f>
        <v>104.43</v>
      </c>
      <c r="E1085" s="2">
        <v>0</v>
      </c>
      <c r="F1085" s="2">
        <v>0</v>
      </c>
      <c r="G1085" s="3">
        <f t="shared" si="38"/>
        <v>49.840500000000006</v>
      </c>
      <c r="H1085" s="3">
        <f t="shared" si="35"/>
        <v>0.75</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24719.170000000002</v>
      </c>
      <c r="D1087" s="2">
        <f>BILANCA!E82</f>
        <v>39675.78</v>
      </c>
      <c r="E1087" s="2">
        <v>0</v>
      </c>
      <c r="F1087" s="2">
        <v>0</v>
      </c>
      <c r="G1087" s="3">
        <f t="shared" si="38"/>
        <v>8013.4462100000001</v>
      </c>
      <c r="H1087" s="3">
        <f t="shared" si="35"/>
        <v>0.3900000000030559</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18607.39</v>
      </c>
      <c r="D1088" s="2">
        <f>BILANCA!E83</f>
        <v>6245.32</v>
      </c>
      <c r="E1088" s="2">
        <v>0</v>
      </c>
      <c r="F1088" s="2">
        <v>0</v>
      </c>
      <c r="G1088" s="3">
        <f t="shared" si="38"/>
        <v>2425.6463400000002</v>
      </c>
      <c r="H1088" s="3">
        <f t="shared" si="35"/>
        <v>0.70999999999912689</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524.80999999999995</v>
      </c>
      <c r="D1090" s="2">
        <f>BILANCA!E85</f>
        <v>814.46</v>
      </c>
      <c r="E1090" s="2">
        <v>0</v>
      </c>
      <c r="F1090" s="2">
        <v>0</v>
      </c>
      <c r="G1090" s="3">
        <f t="shared" si="38"/>
        <v>172.29840000000002</v>
      </c>
      <c r="H1090" s="3">
        <f t="shared" si="35"/>
        <v>0.65000000000009095</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5586.97</v>
      </c>
      <c r="D1092" s="2">
        <f>BILANCA!E87</f>
        <v>32616</v>
      </c>
      <c r="E1092" s="2">
        <v>0</v>
      </c>
      <c r="F1092" s="2">
        <v>0</v>
      </c>
      <c r="G1092" s="3">
        <f t="shared" si="38"/>
        <v>5807.1555400000007</v>
      </c>
      <c r="H1092" s="3">
        <f t="shared" si="35"/>
        <v>2.9999999999745341E-2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19908.419999999998</v>
      </c>
      <c r="D1094" s="2">
        <f>BILANCA!E89</f>
        <v>19908.419999999998</v>
      </c>
      <c r="E1094" s="2">
        <v>0</v>
      </c>
      <c r="F1094" s="2">
        <v>0</v>
      </c>
      <c r="G1094" s="3">
        <f t="shared" si="38"/>
        <v>5016.92184</v>
      </c>
      <c r="H1094" s="3">
        <f t="shared" si="35"/>
        <v>0.83999999999650754</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19908.419999999998</v>
      </c>
      <c r="D1099" s="2">
        <f>BILANCA!E94</f>
        <v>19908.419999999998</v>
      </c>
      <c r="E1099" s="2">
        <v>0</v>
      </c>
      <c r="F1099" s="2">
        <v>0</v>
      </c>
      <c r="G1099" s="3">
        <f t="shared" si="38"/>
        <v>5315.548139999999</v>
      </c>
      <c r="H1099" s="3">
        <f t="shared" si="41"/>
        <v>0.83999999999650754</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19908.419999999998</v>
      </c>
      <c r="D1123" s="2">
        <f>BILANCA!E118</f>
        <v>19908.419999999998</v>
      </c>
      <c r="E1123" s="2">
        <v>0</v>
      </c>
      <c r="F1123" s="2">
        <v>0</v>
      </c>
      <c r="G1123" s="3">
        <f t="shared" si="38"/>
        <v>6748.9543800000001</v>
      </c>
      <c r="H1123" s="3">
        <f t="shared" si="41"/>
        <v>0.83999999999650754</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1816404.54</v>
      </c>
      <c r="D1140" s="2">
        <f>BILANCA!E135</f>
        <v>2216404.54</v>
      </c>
      <c r="E1140" s="2">
        <v>0</v>
      </c>
      <c r="F1140" s="2">
        <v>0</v>
      </c>
      <c r="G1140" s="3">
        <f t="shared" si="38"/>
        <v>812397.77060000005</v>
      </c>
      <c r="H1140" s="3">
        <f t="shared" si="41"/>
        <v>0.91999999992549419</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1816404.54</v>
      </c>
      <c r="D1141" s="2">
        <f>BILANCA!E136</f>
        <v>2216404.54</v>
      </c>
      <c r="E1141" s="2">
        <v>0</v>
      </c>
      <c r="F1141" s="2">
        <v>0</v>
      </c>
      <c r="G1141" s="3">
        <f t="shared" si="38"/>
        <v>818646.98421999998</v>
      </c>
      <c r="H1141" s="3">
        <f t="shared" si="41"/>
        <v>0.91999999992549419</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1816404.54</v>
      </c>
      <c r="D1145" s="2">
        <f>BILANCA!E140</f>
        <v>2216404.54</v>
      </c>
      <c r="E1145" s="2">
        <v>0</v>
      </c>
      <c r="F1145" s="2">
        <v>0</v>
      </c>
      <c r="G1145" s="3">
        <f t="shared" si="38"/>
        <v>843643.83869999996</v>
      </c>
      <c r="H1145" s="3">
        <f t="shared" si="41"/>
        <v>0.91999999992549419</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2215882.08</v>
      </c>
      <c r="D1152" s="2">
        <f>BILANCA!E147</f>
        <v>2316484.6000000006</v>
      </c>
      <c r="E1152" s="2">
        <v>0</v>
      </c>
      <c r="F1152" s="2">
        <v>0</v>
      </c>
      <c r="G1152" s="3">
        <f t="shared" si="38"/>
        <v>972536.88176000002</v>
      </c>
      <c r="H1152" s="3">
        <f t="shared" si="41"/>
        <v>0.47999999951571226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1797613.04</v>
      </c>
      <c r="D1153" s="2">
        <f>BILANCA!E148</f>
        <v>1959198.78</v>
      </c>
      <c r="E1153" s="2">
        <v>0</v>
      </c>
      <c r="F1153" s="2">
        <v>0</v>
      </c>
      <c r="G1153" s="3">
        <f t="shared" si="38"/>
        <v>817389.51579999994</v>
      </c>
      <c r="H1153" s="3">
        <f t="shared" si="41"/>
        <v>0.26000000000931323</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1467601.1</v>
      </c>
      <c r="D1164" s="2">
        <f>BILANCA!E159</f>
        <v>1604935.59</v>
      </c>
      <c r="E1164" s="2">
        <v>0</v>
      </c>
      <c r="F1164" s="2">
        <v>0</v>
      </c>
      <c r="G1164" s="3">
        <f t="shared" si="38"/>
        <v>720330.73112000001</v>
      </c>
      <c r="H1164" s="3">
        <f t="shared" si="41"/>
        <v>0.51000000000931323</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3363266.92</v>
      </c>
      <c r="D1165" s="2">
        <f>BILANCA!E160</f>
        <v>3259629.71</v>
      </c>
      <c r="E1165" s="2">
        <v>0</v>
      </c>
      <c r="F1165" s="2">
        <v>0</v>
      </c>
      <c r="G1165" s="3">
        <f t="shared" si="38"/>
        <v>1531791.5827000001</v>
      </c>
      <c r="H1165" s="3">
        <f t="shared" si="41"/>
        <v>0.37000000011175871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2233965</v>
      </c>
      <c r="D1166" s="2">
        <f>BILANCA!E161</f>
        <v>2407654.27</v>
      </c>
      <c r="E1166" s="2">
        <v>0</v>
      </c>
      <c r="F1166" s="2">
        <v>0</v>
      </c>
      <c r="G1166" s="3">
        <f t="shared" si="38"/>
        <v>1099686.67224</v>
      </c>
      <c r="H1166" s="3">
        <f t="shared" si="41"/>
        <v>0.27000000001862645</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163564.1</v>
      </c>
      <c r="D1168" s="2">
        <f>BILANCA!E163</f>
        <v>169159.19</v>
      </c>
      <c r="E1168" s="2">
        <v>0</v>
      </c>
      <c r="F1168" s="2">
        <v>0</v>
      </c>
      <c r="G1168" s="3">
        <f t="shared" si="38"/>
        <v>79297.431840000005</v>
      </c>
      <c r="H1168" s="3">
        <f t="shared" si="41"/>
        <v>0.29000000000814907</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6810128.0800000001</v>
      </c>
      <c r="D1169" s="2">
        <f>BILANCA!E164</f>
        <v>7084092.9400000004</v>
      </c>
      <c r="E1169" s="2">
        <v>0</v>
      </c>
      <c r="F1169" s="2">
        <v>0</v>
      </c>
      <c r="G1169" s="3">
        <f t="shared" si="38"/>
        <v>3335551.91964</v>
      </c>
      <c r="H1169" s="3">
        <f t="shared" si="41"/>
        <v>0.13999999966472387</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22319178.25</v>
      </c>
      <c r="D1180" s="2">
        <f>BILANCA!E176</f>
        <v>22802935.070000004</v>
      </c>
      <c r="E1180" s="2">
        <v>0</v>
      </c>
      <c r="F1180" s="2">
        <v>0</v>
      </c>
      <c r="G1180" s="3">
        <f t="shared" si="38"/>
        <v>11547258.226300001</v>
      </c>
      <c r="H1180" s="3">
        <f t="shared" si="41"/>
        <v>0.32000000402331352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550889.21</v>
      </c>
      <c r="D1181" s="2">
        <f>BILANCA!E177</f>
        <v>583238.76</v>
      </c>
      <c r="E1181" s="2">
        <v>0</v>
      </c>
      <c r="F1181" s="2">
        <v>0</v>
      </c>
      <c r="G1181" s="3">
        <f t="shared" si="38"/>
        <v>293669.71083</v>
      </c>
      <c r="H1181" s="3">
        <f t="shared" si="41"/>
        <v>0.44999999995343387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169458.39</v>
      </c>
      <c r="D1182" s="2">
        <f>BILANCA!E178</f>
        <v>154639.20000000001</v>
      </c>
      <c r="E1182" s="2">
        <v>0</v>
      </c>
      <c r="F1182" s="2">
        <v>0</v>
      </c>
      <c r="G1182" s="3">
        <f t="shared" si="38"/>
        <v>82342.727879999991</v>
      </c>
      <c r="H1182" s="3">
        <f t="shared" si="41"/>
        <v>0.59000000002561137</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34585.89</v>
      </c>
      <c r="D1183" s="2">
        <f>BILANCA!E179</f>
        <v>67095.41</v>
      </c>
      <c r="E1183" s="2">
        <v>0</v>
      </c>
      <c r="F1183" s="2">
        <v>0</v>
      </c>
      <c r="G1183" s="3">
        <f t="shared" si="38"/>
        <v>29198.37083</v>
      </c>
      <c r="H1183" s="3">
        <f t="shared" si="41"/>
        <v>0.52000000000407454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106624.29</v>
      </c>
      <c r="D1184" s="2">
        <f>BILANCA!E180</f>
        <v>54771.55</v>
      </c>
      <c r="E1184" s="2">
        <v>0</v>
      </c>
      <c r="F1184" s="2">
        <v>0</v>
      </c>
      <c r="G1184" s="3">
        <f t="shared" si="38"/>
        <v>37613.12586</v>
      </c>
      <c r="H1184" s="3">
        <f t="shared" si="41"/>
        <v>0.73999999999068677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1440.57</v>
      </c>
      <c r="D1185" s="2">
        <f>BILANCA!E181</f>
        <v>1835.13</v>
      </c>
      <c r="E1185" s="2">
        <v>0</v>
      </c>
      <c r="F1185" s="2">
        <v>0</v>
      </c>
      <c r="G1185" s="3">
        <f t="shared" si="38"/>
        <v>894.39524999999992</v>
      </c>
      <c r="H1185" s="3">
        <f t="shared" si="41"/>
        <v>0.5600000000001728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1440.57</v>
      </c>
      <c r="D1188" s="2">
        <f>BILANCA!E184</f>
        <v>1835.13</v>
      </c>
      <c r="E1188" s="2">
        <v>0</v>
      </c>
      <c r="F1188" s="2">
        <v>0</v>
      </c>
      <c r="G1188" s="3">
        <f t="shared" si="38"/>
        <v>909.72774000000004</v>
      </c>
      <c r="H1188" s="3">
        <f t="shared" si="41"/>
        <v>0.5600000000001728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11086.82</v>
      </c>
      <c r="D1198" s="2">
        <f>BILANCA!E194</f>
        <v>26464.240000000002</v>
      </c>
      <c r="E1198" s="2">
        <v>0</v>
      </c>
      <c r="F1198" s="2">
        <v>0</v>
      </c>
      <c r="G1198" s="3">
        <f t="shared" si="38"/>
        <v>12034.876400000001</v>
      </c>
      <c r="H1198" s="3">
        <f t="shared" si="41"/>
        <v>0.42000000000189175</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8400</v>
      </c>
      <c r="D1199" s="2">
        <f>BILANCA!E195</f>
        <v>400</v>
      </c>
      <c r="E1199" s="2">
        <v>0</v>
      </c>
      <c r="F1199" s="2">
        <v>0</v>
      </c>
      <c r="G1199" s="3">
        <f t="shared" si="38"/>
        <v>1738.8</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7320.82</v>
      </c>
      <c r="D1200" s="2">
        <f>BILANCA!E196</f>
        <v>4072.87</v>
      </c>
      <c r="E1200" s="2">
        <v>0</v>
      </c>
      <c r="F1200" s="2">
        <v>0</v>
      </c>
      <c r="G1200" s="3">
        <f t="shared" si="38"/>
        <v>2938.6463999999996</v>
      </c>
      <c r="H1200" s="3">
        <f t="shared" si="41"/>
        <v>0.31000000000040018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4310</v>
      </c>
      <c r="D1201" s="2">
        <f>BILANCA!E197</f>
        <v>34285.729999999996</v>
      </c>
      <c r="E1201" s="2">
        <v>0</v>
      </c>
      <c r="F1201" s="2">
        <v>0</v>
      </c>
      <c r="G1201" s="3">
        <f t="shared" si="38"/>
        <v>13920.35886</v>
      </c>
      <c r="H1201" s="3">
        <f t="shared" si="41"/>
        <v>0.27000000000407454</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28995.5</v>
      </c>
      <c r="E1202" s="2">
        <v>0</v>
      </c>
      <c r="F1202" s="2">
        <v>0</v>
      </c>
      <c r="G1202" s="3">
        <f t="shared" ref="G1202:G1206" si="44">B1202/1000*C1202+B1202/500*D1202</f>
        <v>11134.272000000001</v>
      </c>
      <c r="H1202" s="3">
        <f t="shared" ref="H1202:H1206" si="45">ABS(C1202-ROUND(C1202,0))+ABS(D1202-ROUND(D1202,0))</f>
        <v>0.5</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4310</v>
      </c>
      <c r="D1203" s="2">
        <f>BILANCA!E199</f>
        <v>5290.23</v>
      </c>
      <c r="E1203" s="2">
        <v>0</v>
      </c>
      <c r="F1203" s="2">
        <v>0</v>
      </c>
      <c r="G1203" s="3">
        <f t="shared" si="44"/>
        <v>2873.85878</v>
      </c>
      <c r="H1203" s="3">
        <f t="shared" si="45"/>
        <v>0.22999999999956344</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0.02</v>
      </c>
      <c r="D1223" s="2">
        <f>BILANCA!E219</f>
        <v>0.05</v>
      </c>
      <c r="E1223" s="2">
        <v>0</v>
      </c>
      <c r="F1223" s="2">
        <v>0</v>
      </c>
      <c r="G1223" s="3">
        <f t="shared" si="38"/>
        <v>2.5559999999999999E-2</v>
      </c>
      <c r="H1223" s="3">
        <f t="shared" si="41"/>
        <v>7.0000000000000007E-2</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0.02</v>
      </c>
      <c r="D1224" s="2">
        <f>BILANCA!E220</f>
        <v>0.05</v>
      </c>
      <c r="E1224" s="2">
        <v>0</v>
      </c>
      <c r="F1224" s="2">
        <v>0</v>
      </c>
      <c r="G1224" s="3">
        <f t="shared" si="38"/>
        <v>2.5680000000000001E-2</v>
      </c>
      <c r="H1224" s="3">
        <f t="shared" si="41"/>
        <v>7.0000000000000007E-2</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0.02</v>
      </c>
      <c r="D1234" s="2">
        <f>BILANCA!E230</f>
        <v>0.05</v>
      </c>
      <c r="E1234" s="2">
        <v>0</v>
      </c>
      <c r="F1234" s="2">
        <v>0</v>
      </c>
      <c r="G1234" s="3">
        <f t="shared" si="38"/>
        <v>2.6880000000000005E-2</v>
      </c>
      <c r="H1234" s="3">
        <f t="shared" si="41"/>
        <v>7.0000000000000007E-2</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6935.61</v>
      </c>
      <c r="D1251" s="2">
        <f>BILANCA!E247</f>
        <v>986.19</v>
      </c>
      <c r="E1251" s="2">
        <v>0</v>
      </c>
      <c r="F1251" s="2">
        <v>0</v>
      </c>
      <c r="G1251" s="3">
        <f>B1251/1000*C1251+B1251/500*D1251</f>
        <v>2146.8255899999999</v>
      </c>
      <c r="H1251" s="3">
        <f>ABS(C1251-ROUND(C1251,0))+ABS(D1251-ROUND(D1251,0))</f>
        <v>0.58000000000038199</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370185.19</v>
      </c>
      <c r="D1252" s="2">
        <f>BILANCA!E248</f>
        <v>393327.59</v>
      </c>
      <c r="E1252" s="2">
        <v>0</v>
      </c>
      <c r="F1252" s="2">
        <v>0</v>
      </c>
      <c r="G1252" s="3">
        <f t="shared" si="38"/>
        <v>279955.36953999999</v>
      </c>
      <c r="H1252" s="3">
        <f t="shared" si="41"/>
        <v>0.59999999997671694</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370185.19</v>
      </c>
      <c r="D1254" s="2">
        <f>BILANCA!E250</f>
        <v>393327.59</v>
      </c>
      <c r="E1254" s="2">
        <v>0</v>
      </c>
      <c r="F1254" s="2">
        <v>0</v>
      </c>
      <c r="G1254" s="3">
        <f t="shared" si="38"/>
        <v>282269.05027999997</v>
      </c>
      <c r="H1254" s="3">
        <f t="shared" si="41"/>
        <v>0.59999999997671694</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21768289.039999999</v>
      </c>
      <c r="D1255" s="2">
        <f>BILANCA!E251</f>
        <v>22219696.310000002</v>
      </c>
      <c r="E1255" s="2">
        <v>0</v>
      </c>
      <c r="F1255" s="2">
        <v>0</v>
      </c>
      <c r="G1255" s="3">
        <f t="shared" si="38"/>
        <v>16220882.006700002</v>
      </c>
      <c r="H1255" s="3">
        <f t="shared" si="41"/>
        <v>0.35000000149011612</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13327467.23</v>
      </c>
      <c r="D1256" s="2">
        <f>BILANCA!E252</f>
        <v>15585403.85</v>
      </c>
      <c r="E1256" s="2">
        <v>0</v>
      </c>
      <c r="F1256" s="2">
        <v>0</v>
      </c>
      <c r="G1256" s="3">
        <f t="shared" si="38"/>
        <v>10946575.632780001</v>
      </c>
      <c r="H1256" s="3">
        <f t="shared" si="41"/>
        <v>0.38000000081956387</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13327467.23</v>
      </c>
      <c r="D1257" s="2">
        <f>BILANCA!E253</f>
        <v>15585403.85</v>
      </c>
      <c r="E1257" s="2">
        <v>0</v>
      </c>
      <c r="F1257" s="2">
        <v>0</v>
      </c>
      <c r="G1257" s="3">
        <f t="shared" si="38"/>
        <v>10991073.907709999</v>
      </c>
      <c r="H1257" s="3">
        <f t="shared" si="41"/>
        <v>0.38000000081956387</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6224939.7299999986</v>
      </c>
      <c r="D1259" s="2">
        <f>BILANCA!E255</f>
        <v>4317807.8599999994</v>
      </c>
      <c r="E1259" s="2">
        <v>0</v>
      </c>
      <c r="F1259" s="2">
        <v>0</v>
      </c>
      <c r="G1259" s="3">
        <f t="shared" si="38"/>
        <v>3700278.307049999</v>
      </c>
      <c r="H1259" s="3">
        <f t="shared" si="41"/>
        <v>0.41000000201165676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8930515.8699999992</v>
      </c>
      <c r="D1260" s="2">
        <f>BILANCA!E256</f>
        <v>7174420.8300000001</v>
      </c>
      <c r="E1260" s="2">
        <v>0</v>
      </c>
      <c r="F1260" s="2">
        <v>0</v>
      </c>
      <c r="G1260" s="3">
        <f t="shared" si="38"/>
        <v>5819839.3825000003</v>
      </c>
      <c r="H1260" s="3">
        <f t="shared" si="41"/>
        <v>0.30000000074505806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8930515.8699999992</v>
      </c>
      <c r="D1261" s="2">
        <f>BILANCA!E257</f>
        <v>7174420.8300000001</v>
      </c>
      <c r="E1261" s="2">
        <v>0</v>
      </c>
      <c r="F1261" s="2">
        <v>0</v>
      </c>
      <c r="G1261" s="3">
        <f t="shared" si="38"/>
        <v>5843118.74003</v>
      </c>
      <c r="H1261" s="3">
        <f t="shared" si="41"/>
        <v>0.30000000074505806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2705576.14</v>
      </c>
      <c r="D1264" s="2">
        <f>BILANCA!E260</f>
        <v>2856612.97</v>
      </c>
      <c r="E1264" s="2">
        <v>0</v>
      </c>
      <c r="F1264" s="2">
        <v>0</v>
      </c>
      <c r="G1264" s="3">
        <f t="shared" si="38"/>
        <v>2138375.7283200002</v>
      </c>
      <c r="H1264" s="3">
        <f t="shared" si="41"/>
        <v>0.16999999992549419</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2705576.14</v>
      </c>
      <c r="D1266" s="2">
        <f>BILANCA!E262</f>
        <v>2456612.9700000002</v>
      </c>
      <c r="E1266" s="2">
        <v>0</v>
      </c>
      <c r="F1266" s="2">
        <v>0</v>
      </c>
      <c r="G1266" s="3">
        <f t="shared" si="38"/>
        <v>1950413.3324800001</v>
      </c>
      <c r="H1266" s="3">
        <f t="shared" si="41"/>
        <v>0.16999999992549419</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400000</v>
      </c>
      <c r="E1267" s="2">
        <v>0</v>
      </c>
      <c r="F1267" s="2">
        <v>0</v>
      </c>
      <c r="G1267" s="3">
        <f t="shared" si="38"/>
        <v>205600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2215882.08</v>
      </c>
      <c r="D1278" s="2">
        <f>BILANCA!E274</f>
        <v>2316484.6</v>
      </c>
      <c r="E1278" s="2">
        <v>0</v>
      </c>
      <c r="F1278" s="2">
        <v>0</v>
      </c>
      <c r="G1278" s="3">
        <f t="shared" si="38"/>
        <v>1835492.14304</v>
      </c>
      <c r="H1278" s="3">
        <f t="shared" si="41"/>
        <v>0.47999999998137355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568553.57999999996</v>
      </c>
      <c r="D1279" s="2">
        <f>BILANCA!E275</f>
        <v>602362.27</v>
      </c>
      <c r="E1279" s="2">
        <v>0</v>
      </c>
      <c r="F1279" s="2">
        <v>0</v>
      </c>
      <c r="G1279" s="3">
        <f t="shared" ref="G1279:G1294" si="48">B1279/1000*C1279+B1279/500*D1279</f>
        <v>477011.81428000005</v>
      </c>
      <c r="H1279" s="3">
        <f t="shared" ref="H1279:H1294" si="49">ABS(C1279-ROUND(C1279,0))+ABS(D1279-ROUND(D1279,0))</f>
        <v>0.69000000006053597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324189.96000000002</v>
      </c>
      <c r="D1290" s="2">
        <f>BILANCA!E286</f>
        <v>454662.91</v>
      </c>
      <c r="E1290" s="2">
        <v>0</v>
      </c>
      <c r="F1290" s="2">
        <v>0</v>
      </c>
      <c r="G1290" s="3">
        <f t="shared" si="48"/>
        <v>345384.41840000002</v>
      </c>
      <c r="H1290" s="3">
        <f t="shared" si="49"/>
        <v>0.13000000000465661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843124.04</v>
      </c>
      <c r="D1291" s="2">
        <f>BILANCA!E287</f>
        <v>880640.89</v>
      </c>
      <c r="E1291" s="2">
        <v>0</v>
      </c>
      <c r="F1291" s="2">
        <v>0</v>
      </c>
      <c r="G1291" s="3">
        <f t="shared" si="48"/>
        <v>731838.03542000009</v>
      </c>
      <c r="H1291" s="3">
        <f t="shared" si="49"/>
        <v>0.15000000002328306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467028.3</v>
      </c>
      <c r="D1292" s="2">
        <f>BILANCA!E288</f>
        <v>361768.7</v>
      </c>
      <c r="E1292" s="2">
        <v>0</v>
      </c>
      <c r="F1292" s="2">
        <v>0</v>
      </c>
      <c r="G1292" s="3">
        <f t="shared" si="48"/>
        <v>335739.52739999996</v>
      </c>
      <c r="H1292" s="3">
        <f t="shared" si="49"/>
        <v>0.59999999997671694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12986.2</v>
      </c>
      <c r="D1294" s="2">
        <f>BILANCA!E290</f>
        <v>17049.830000000002</v>
      </c>
      <c r="E1294" s="2">
        <v>0</v>
      </c>
      <c r="F1294" s="2">
        <v>0</v>
      </c>
      <c r="G1294" s="3">
        <f t="shared" si="48"/>
        <v>13372.384239999999</v>
      </c>
      <c r="H1294" s="3">
        <f t="shared" si="49"/>
        <v>0.36999999999898137</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2320833.08</v>
      </c>
      <c r="D1301" s="2">
        <f>BILANCA!E297</f>
        <v>1722599.67</v>
      </c>
      <c r="E1301" s="2">
        <v>0</v>
      </c>
      <c r="F1301" s="2">
        <v>0</v>
      </c>
      <c r="G1301" s="3">
        <f t="shared" si="38"/>
        <v>1677915.4342199999</v>
      </c>
      <c r="H1301" s="3">
        <f t="shared" si="41"/>
        <v>0.41000000014901161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2320833.08</v>
      </c>
      <c r="D1302" s="2">
        <f>BILANCA!E298</f>
        <v>1722599.67</v>
      </c>
      <c r="E1302" s="2">
        <v>0</v>
      </c>
      <c r="F1302" s="2">
        <v>0</v>
      </c>
      <c r="G1302" s="3">
        <f t="shared" si="38"/>
        <v>1683681.4666399998</v>
      </c>
      <c r="H1302" s="3">
        <f t="shared" si="41"/>
        <v>0.41000000014901161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19908.419999999998</v>
      </c>
      <c r="D1303" s="2">
        <f>BILANCA!E300</f>
        <v>19908.419999999998</v>
      </c>
      <c r="E1303" s="2">
        <v>0</v>
      </c>
      <c r="F1303" s="2">
        <v>0</v>
      </c>
      <c r="G1303" s="3">
        <f t="shared" si="38"/>
        <v>17499.501179999996</v>
      </c>
      <c r="H1303" s="3">
        <f t="shared" si="41"/>
        <v>0.83999999999650754</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8810876.4399999995</v>
      </c>
      <c r="D1305" s="2">
        <f>BILANCA!E302</f>
        <v>9396694.8599999994</v>
      </c>
      <c r="E1305" s="2">
        <v>0</v>
      </c>
      <c r="F1305" s="2">
        <v>0</v>
      </c>
      <c r="G1305" s="3">
        <f t="shared" si="38"/>
        <v>8143258.5171999987</v>
      </c>
      <c r="H1305" s="3">
        <f t="shared" si="41"/>
        <v>0.58000000007450581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215133.72</v>
      </c>
      <c r="D1306" s="2">
        <f>BILANCA!E303</f>
        <v>3882.68</v>
      </c>
      <c r="E1306" s="2">
        <v>0</v>
      </c>
      <c r="F1306" s="2">
        <v>0</v>
      </c>
      <c r="G1306" s="3">
        <f t="shared" si="38"/>
        <v>65978.127679999991</v>
      </c>
      <c r="H1306" s="3">
        <f t="shared" si="41"/>
        <v>0.59999999999899956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220075.04</v>
      </c>
      <c r="E1307" s="2">
        <v>0</v>
      </c>
      <c r="F1307" s="2">
        <v>0</v>
      </c>
      <c r="G1307" s="3">
        <f>B1307/1000*C1307+B1307/500*D1307</f>
        <v>130724.57376</v>
      </c>
      <c r="H1307" s="3">
        <f>ABS(C1307-ROUND(C1307,0))+ABS(D1307-ROUND(D1307,0))</f>
        <v>4.0000000008149073E-2</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1748.98</v>
      </c>
      <c r="D1311" s="2">
        <f>BILANCA!E308</f>
        <v>3358.73</v>
      </c>
      <c r="E1311" s="2">
        <v>0</v>
      </c>
      <c r="F1311" s="2">
        <v>0</v>
      </c>
      <c r="G1311" s="3">
        <f t="shared" si="52"/>
        <v>2548.3984399999999</v>
      </c>
      <c r="H1311" s="3">
        <f t="shared" si="41"/>
        <v>0.28999999999996362</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1030.29</v>
      </c>
      <c r="D1312" s="2">
        <f>BILANCA!E309</f>
        <v>1189.04</v>
      </c>
      <c r="E1312" s="2">
        <v>0</v>
      </c>
      <c r="F1312" s="2">
        <v>0</v>
      </c>
      <c r="G1312" s="3">
        <f t="shared" si="52"/>
        <v>1029.3277399999999</v>
      </c>
      <c r="H1312" s="3">
        <f t="shared" si="41"/>
        <v>0.32999999999992724</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2445.2600000000002</v>
      </c>
      <c r="D1314" s="2">
        <f>BILANCA!E311</f>
        <v>27705.79</v>
      </c>
      <c r="E1314" s="2">
        <v>0</v>
      </c>
      <c r="F1314" s="2">
        <v>0</v>
      </c>
      <c r="G1314" s="3">
        <f t="shared" si="52"/>
        <v>17588.479360000001</v>
      </c>
      <c r="H1314" s="3">
        <f t="shared" si="41"/>
        <v>0.46999999999934516</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362.44</v>
      </c>
      <c r="D1317" s="2">
        <f>BILANCA!E314</f>
        <v>362.44</v>
      </c>
      <c r="E1317" s="2">
        <v>0</v>
      </c>
      <c r="F1317" s="2">
        <v>0</v>
      </c>
      <c r="G1317" s="3">
        <f t="shared" si="53"/>
        <v>333.80723999999998</v>
      </c>
      <c r="H1317" s="3">
        <f t="shared" si="54"/>
        <v>0.87999999999999545</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2233965</v>
      </c>
      <c r="D1335" s="2">
        <f>BILANCA!E332</f>
        <v>2407654.27</v>
      </c>
      <c r="E1335" s="2">
        <v>0</v>
      </c>
      <c r="F1335" s="2">
        <v>0</v>
      </c>
      <c r="G1335" s="3">
        <f t="shared" si="55"/>
        <v>2291013.9005</v>
      </c>
      <c r="H1335" s="3">
        <f t="shared" si="56"/>
        <v>0.27000000001862645</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86876.25</v>
      </c>
      <c r="D1339" s="2">
        <f>BILANCA!E336</f>
        <v>65823.58</v>
      </c>
      <c r="E1339" s="2">
        <v>0</v>
      </c>
      <c r="F1339" s="2">
        <v>0</v>
      </c>
      <c r="G1339" s="3">
        <f t="shared" si="52"/>
        <v>71894.201890000011</v>
      </c>
      <c r="H1339" s="3">
        <f t="shared" si="41"/>
        <v>0.66999999999825377</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82582.14</v>
      </c>
      <c r="D1340" s="2">
        <f>BILANCA!E337</f>
        <v>88815.62</v>
      </c>
      <c r="E1340" s="2">
        <v>0</v>
      </c>
      <c r="F1340" s="2">
        <v>0</v>
      </c>
      <c r="G1340" s="3">
        <f t="shared" si="52"/>
        <v>85870.415399999998</v>
      </c>
      <c r="H1340" s="3">
        <f t="shared" si="41"/>
        <v>0.52000000000407454</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4310</v>
      </c>
      <c r="D1341" s="2">
        <f>BILANCA!E338</f>
        <v>31691.75</v>
      </c>
      <c r="E1341" s="2">
        <v>0</v>
      </c>
      <c r="F1341" s="2">
        <v>0</v>
      </c>
      <c r="G1341" s="3">
        <f t="shared" si="52"/>
        <v>22406.548500000001</v>
      </c>
      <c r="H1341" s="3">
        <f t="shared" si="41"/>
        <v>0.25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2593.98</v>
      </c>
      <c r="E1342" s="2">
        <v>0</v>
      </c>
      <c r="F1342" s="2">
        <v>0</v>
      </c>
      <c r="G1342" s="3">
        <f t="shared" si="52"/>
        <v>1722.40272</v>
      </c>
      <c r="H1342" s="3">
        <f t="shared" si="41"/>
        <v>1.999999999998181E-2</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0.02</v>
      </c>
      <c r="D1345" s="2">
        <f>BILANCA!E342</f>
        <v>0.05</v>
      </c>
      <c r="E1345" s="2">
        <v>0</v>
      </c>
      <c r="F1345" s="2">
        <v>0</v>
      </c>
      <c r="G1345" s="3">
        <f t="shared" si="52"/>
        <v>4.02E-2</v>
      </c>
      <c r="H1345" s="3">
        <f t="shared" si="41"/>
        <v>7.0000000000000007E-2</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4002.75</v>
      </c>
      <c r="D1347" s="2">
        <f>BILANCA!E344</f>
        <v>3971.72</v>
      </c>
      <c r="E1347" s="2">
        <v>0</v>
      </c>
      <c r="F1347" s="2">
        <v>0</v>
      </c>
      <c r="G1347" s="3">
        <f t="shared" si="52"/>
        <v>4025.8660300000001</v>
      </c>
      <c r="H1347" s="3">
        <f t="shared" si="41"/>
        <v>0.53000000000020009</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6935.61</v>
      </c>
      <c r="D1371" s="2">
        <f>BILANCA!E368</f>
        <v>986.19</v>
      </c>
      <c r="E1371" s="2">
        <v>0</v>
      </c>
      <c r="F1371" s="2">
        <v>0</v>
      </c>
      <c r="G1371" s="3">
        <f t="shared" si="57"/>
        <v>3215.7843899999998</v>
      </c>
      <c r="H1371" s="3">
        <f t="shared" si="58"/>
        <v>0.58000000000038199</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535903.63</v>
      </c>
      <c r="D1392" s="2">
        <f>BILANCA!E389</f>
        <v>131055.76</v>
      </c>
      <c r="E1392" s="2">
        <v>0</v>
      </c>
      <c r="F1392" s="2">
        <v>0</v>
      </c>
      <c r="G1392" s="3">
        <f t="shared" si="61"/>
        <v>304841.78730000003</v>
      </c>
      <c r="H1392" s="3">
        <f t="shared" si="62"/>
        <v>0.61000000000058208</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85502.1</v>
      </c>
      <c r="D1394" s="2">
        <f>BILANCA!E391</f>
        <v>85502.1</v>
      </c>
      <c r="E1394" s="2">
        <v>0</v>
      </c>
      <c r="F1394" s="2">
        <v>0</v>
      </c>
      <c r="G1394" s="3">
        <f t="shared" si="61"/>
        <v>98498.419200000004</v>
      </c>
      <c r="H1394" s="3">
        <f t="shared" si="62"/>
        <v>0.20000000001164153</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1699427.35</v>
      </c>
      <c r="D1395" s="2">
        <f>BILANCA!E392</f>
        <v>1506041.81</v>
      </c>
      <c r="E1395" s="2">
        <v>0</v>
      </c>
      <c r="F1395" s="2">
        <v>0</v>
      </c>
      <c r="G1395" s="3">
        <f t="shared" si="61"/>
        <v>1813931.7234500004</v>
      </c>
      <c r="H1395" s="3">
        <f t="shared" si="62"/>
        <v>0.5400000000372529</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1382101.1099999999</v>
      </c>
      <c r="D1401" s="7">
        <f>'RAS-funkcijski'!E5</f>
        <v>1969561.81</v>
      </c>
      <c r="E1401" s="7">
        <v>0</v>
      </c>
      <c r="F1401" s="7">
        <v>0</v>
      </c>
      <c r="G1401" s="8">
        <f t="shared" si="52"/>
        <v>5321.2247299999999</v>
      </c>
      <c r="H1401" s="8">
        <f t="shared" si="41"/>
        <v>0.29999999981373549</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1382101.1099999999</v>
      </c>
      <c r="D1402" s="2">
        <f>'RAS-funkcijski'!E6</f>
        <v>1969561.81</v>
      </c>
      <c r="E1402" s="2">
        <v>0</v>
      </c>
      <c r="F1402" s="2">
        <v>0</v>
      </c>
      <c r="G1402" s="3">
        <f t="shared" si="52"/>
        <v>10642.44946</v>
      </c>
      <c r="H1402" s="3">
        <f t="shared" si="41"/>
        <v>0.29999999981373549</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1194021.68</v>
      </c>
      <c r="D1403" s="2">
        <f>'RAS-funkcijski'!E7</f>
        <v>1795872.54</v>
      </c>
      <c r="E1403" s="2">
        <v>0</v>
      </c>
      <c r="F1403" s="2">
        <v>0</v>
      </c>
      <c r="G1403" s="3">
        <f t="shared" si="52"/>
        <v>14357.300279999999</v>
      </c>
      <c r="H1403" s="3">
        <f t="shared" si="41"/>
        <v>0.78000000002793968</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188079.43</v>
      </c>
      <c r="D1404" s="2">
        <f>'RAS-funkcijski'!E8</f>
        <v>173689.27</v>
      </c>
      <c r="E1404" s="2">
        <v>0</v>
      </c>
      <c r="F1404" s="2">
        <v>0</v>
      </c>
      <c r="G1404" s="3">
        <f t="shared" si="52"/>
        <v>2141.8318799999997</v>
      </c>
      <c r="H1404" s="3">
        <f t="shared" si="41"/>
        <v>0.6999999999825377</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51026.51</v>
      </c>
      <c r="D1424" s="2">
        <f>'RAS-funkcijski'!E28</f>
        <v>132561.76</v>
      </c>
      <c r="E1424" s="2">
        <v>0</v>
      </c>
      <c r="F1424" s="2">
        <v>0</v>
      </c>
      <c r="G1424" s="3">
        <f t="shared" si="52"/>
        <v>7587.6007200000004</v>
      </c>
      <c r="H1424" s="3">
        <f t="shared" si="41"/>
        <v>0.72999999998864951</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49433.75</v>
      </c>
      <c r="D1426" s="2">
        <f>'RAS-funkcijski'!E30</f>
        <v>130969</v>
      </c>
      <c r="E1426" s="2">
        <v>0</v>
      </c>
      <c r="F1426" s="2">
        <v>0</v>
      </c>
      <c r="G1426" s="3">
        <f t="shared" si="52"/>
        <v>8095.6655000000001</v>
      </c>
      <c r="H1426" s="3">
        <f t="shared" si="41"/>
        <v>0.25</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1592.76</v>
      </c>
      <c r="D1430" s="2">
        <f>'RAS-funkcijski'!E34</f>
        <v>1592.76</v>
      </c>
      <c r="E1430" s="2">
        <v>0</v>
      </c>
      <c r="F1430" s="2">
        <v>0</v>
      </c>
      <c r="G1430" s="3">
        <f t="shared" si="52"/>
        <v>143.34839999999997</v>
      </c>
      <c r="H1430" s="3">
        <f t="shared" si="41"/>
        <v>0.48000000000001819</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25830.57</v>
      </c>
      <c r="D1431" s="2">
        <f>'RAS-funkcijski'!E35</f>
        <v>24983.919999999998</v>
      </c>
      <c r="E1431" s="2">
        <v>0</v>
      </c>
      <c r="F1431" s="2">
        <v>0</v>
      </c>
      <c r="G1431" s="3">
        <f t="shared" si="52"/>
        <v>2349.7507099999998</v>
      </c>
      <c r="H1431" s="3">
        <f t="shared" si="41"/>
        <v>0.51000000000203727</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25830.57</v>
      </c>
      <c r="D1450" s="2">
        <f>'RAS-funkcijski'!E54</f>
        <v>24983.919999999998</v>
      </c>
      <c r="E1450" s="2">
        <v>0</v>
      </c>
      <c r="F1450" s="2">
        <v>0</v>
      </c>
      <c r="G1450" s="3">
        <f t="shared" si="52"/>
        <v>3789.9205000000002</v>
      </c>
      <c r="H1450" s="3">
        <f t="shared" si="63"/>
        <v>0.51000000000203727</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22565</v>
      </c>
      <c r="D1451" s="2">
        <f>'RAS-funkcijski'!E55</f>
        <v>16206.56</v>
      </c>
      <c r="E1451" s="2">
        <v>0</v>
      </c>
      <c r="F1451" s="2">
        <v>0</v>
      </c>
      <c r="G1451" s="3">
        <f t="shared" si="52"/>
        <v>2803.8841199999997</v>
      </c>
      <c r="H1451" s="3">
        <f t="shared" si="63"/>
        <v>0.44000000000050932</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3265.57</v>
      </c>
      <c r="D1452" s="2">
        <f>'RAS-funkcijski'!E56</f>
        <v>8777.36</v>
      </c>
      <c r="E1452" s="2">
        <v>0</v>
      </c>
      <c r="F1452" s="2">
        <v>0</v>
      </c>
      <c r="G1452" s="3">
        <f t="shared" si="52"/>
        <v>1082.65508</v>
      </c>
      <c r="H1452" s="3">
        <f t="shared" si="63"/>
        <v>0.79000000000041837</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1300919.83</v>
      </c>
      <c r="D1471" s="2">
        <f>'RAS-funkcijski'!E75</f>
        <v>1475885.59</v>
      </c>
      <c r="E1471" s="2">
        <v>0</v>
      </c>
      <c r="F1471" s="2">
        <v>0</v>
      </c>
      <c r="G1471" s="3">
        <f t="shared" si="52"/>
        <v>301941.06170999998</v>
      </c>
      <c r="H1471" s="3">
        <f t="shared" si="63"/>
        <v>0.57999999984167516</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1300919.83</v>
      </c>
      <c r="D1477" s="2">
        <f>'RAS-funkcijski'!E81</f>
        <v>1475885.59</v>
      </c>
      <c r="E1477" s="2">
        <v>0</v>
      </c>
      <c r="F1477" s="2">
        <v>0</v>
      </c>
      <c r="G1477" s="3">
        <f t="shared" si="52"/>
        <v>327457.20776999998</v>
      </c>
      <c r="H1477" s="3">
        <f t="shared" si="63"/>
        <v>0.57999999984167516</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1267345.1800000002</v>
      </c>
      <c r="D1478" s="2">
        <f>'RAS-funkcijski'!E82</f>
        <v>3002676.6</v>
      </c>
      <c r="E1478" s="2">
        <v>0</v>
      </c>
      <c r="F1478" s="2">
        <v>0</v>
      </c>
      <c r="G1478" s="3">
        <f t="shared" si="52"/>
        <v>567270.47363999998</v>
      </c>
      <c r="H1478" s="3">
        <f t="shared" si="63"/>
        <v>0.58000000007450581</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90253.1</v>
      </c>
      <c r="D1479" s="2">
        <f>'RAS-funkcijski'!E83</f>
        <v>87910.8</v>
      </c>
      <c r="E1479" s="2">
        <v>0</v>
      </c>
      <c r="F1479" s="2">
        <v>0</v>
      </c>
      <c r="G1479" s="3">
        <f t="shared" si="52"/>
        <v>21019.901300000001</v>
      </c>
      <c r="H1479" s="3">
        <f t="shared" si="63"/>
        <v>0.30000000000291038</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251543.48</v>
      </c>
      <c r="D1480" s="2">
        <f>'RAS-funkcijski'!E84</f>
        <v>1698377.54</v>
      </c>
      <c r="E1480" s="2">
        <v>0</v>
      </c>
      <c r="F1480" s="2">
        <v>0</v>
      </c>
      <c r="G1480" s="3">
        <f t="shared" si="52"/>
        <v>291863.88480000006</v>
      </c>
      <c r="H1480" s="3">
        <f t="shared" si="63"/>
        <v>0.93999999997322448</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924884.98</v>
      </c>
      <c r="D1482" s="2">
        <f>'RAS-funkcijski'!E86</f>
        <v>1215724.6399999999</v>
      </c>
      <c r="E1482" s="2">
        <v>0</v>
      </c>
      <c r="F1482" s="2">
        <v>0</v>
      </c>
      <c r="G1482" s="3">
        <f t="shared" si="52"/>
        <v>275219.40931999998</v>
      </c>
      <c r="H1482" s="3">
        <f t="shared" si="63"/>
        <v>0.38000000012107193</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663.62</v>
      </c>
      <c r="D1484" s="2">
        <f>'RAS-funkcijski'!E88</f>
        <v>663.62</v>
      </c>
      <c r="E1484" s="2">
        <v>0</v>
      </c>
      <c r="F1484" s="2">
        <v>0</v>
      </c>
      <c r="G1484" s="3">
        <f t="shared" si="52"/>
        <v>167.23224000000002</v>
      </c>
      <c r="H1484" s="3">
        <f t="shared" si="63"/>
        <v>0.75999999999999091</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45165.79</v>
      </c>
      <c r="D1485" s="2">
        <f>'RAS-funkcijski'!E89</f>
        <v>66567.67</v>
      </c>
      <c r="E1485" s="2">
        <v>0</v>
      </c>
      <c r="F1485" s="2">
        <v>0</v>
      </c>
      <c r="G1485" s="3">
        <f t="shared" si="52"/>
        <v>15155.59605</v>
      </c>
      <c r="H1485" s="3">
        <f t="shared" si="63"/>
        <v>0.54000000000087311</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36128.71</v>
      </c>
      <c r="D1490" s="2">
        <f>'RAS-funkcijski'!E94</f>
        <v>34530.589999999997</v>
      </c>
      <c r="E1490" s="2">
        <v>0</v>
      </c>
      <c r="F1490" s="2">
        <v>0</v>
      </c>
      <c r="G1490" s="3">
        <f t="shared" si="52"/>
        <v>9467.0900999999976</v>
      </c>
      <c r="H1490" s="3">
        <f t="shared" si="63"/>
        <v>0.70000000000436557</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36128.71</v>
      </c>
      <c r="D1491" s="2">
        <f>'RAS-funkcijski'!E95</f>
        <v>34530.589999999997</v>
      </c>
      <c r="E1491" s="2">
        <v>0</v>
      </c>
      <c r="F1491" s="2">
        <v>0</v>
      </c>
      <c r="G1491" s="3">
        <f t="shared" si="52"/>
        <v>9572.2799899999991</v>
      </c>
      <c r="H1491" s="3">
        <f t="shared" si="63"/>
        <v>0.70000000000436557</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7000</v>
      </c>
      <c r="D1500" s="2">
        <f>'RAS-funkcijski'!E104</f>
        <v>30000</v>
      </c>
      <c r="E1500" s="2">
        <v>0</v>
      </c>
      <c r="F1500" s="2">
        <v>0</v>
      </c>
      <c r="G1500" s="3">
        <f t="shared" si="52"/>
        <v>6700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2037.08</v>
      </c>
      <c r="D1502" s="2">
        <f>'RAS-funkcijski'!E106</f>
        <v>2037.08</v>
      </c>
      <c r="E1502" s="2">
        <v>0</v>
      </c>
      <c r="F1502" s="2">
        <v>0</v>
      </c>
      <c r="G1502" s="3">
        <f t="shared" si="52"/>
        <v>623.34647999999993</v>
      </c>
      <c r="H1502" s="3">
        <f t="shared" si="63"/>
        <v>0.15999999999985448</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230401.5</v>
      </c>
      <c r="D1503" s="2">
        <f>'RAS-funkcijski'!E107</f>
        <v>409752.83</v>
      </c>
      <c r="E1503" s="2">
        <v>0</v>
      </c>
      <c r="F1503" s="2">
        <v>0</v>
      </c>
      <c r="G1503" s="3">
        <f t="shared" si="52"/>
        <v>108140.43747999999</v>
      </c>
      <c r="H1503" s="3">
        <f t="shared" si="63"/>
        <v>0.66999999998370185</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9042.7000000000007</v>
      </c>
      <c r="E1508" s="2">
        <v>0</v>
      </c>
      <c r="F1508" s="2">
        <v>0</v>
      </c>
      <c r="G1508" s="3">
        <f t="shared" si="52"/>
        <v>1953.2232000000001</v>
      </c>
      <c r="H1508" s="3">
        <f t="shared" si="63"/>
        <v>0.2999999999992724</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230401.5</v>
      </c>
      <c r="D1509" s="2">
        <f>'RAS-funkcijski'!E113</f>
        <v>400710.13</v>
      </c>
      <c r="E1509" s="2">
        <v>0</v>
      </c>
      <c r="F1509" s="2">
        <v>0</v>
      </c>
      <c r="G1509" s="3">
        <f t="shared" si="52"/>
        <v>112468.57184</v>
      </c>
      <c r="H1509" s="3">
        <f t="shared" si="63"/>
        <v>0.63000000000465661</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458490.73</v>
      </c>
      <c r="D1510" s="2">
        <f>'RAS-funkcijski'!E114</f>
        <v>678390.16</v>
      </c>
      <c r="E1510" s="2">
        <v>0</v>
      </c>
      <c r="F1510" s="2">
        <v>0</v>
      </c>
      <c r="G1510" s="3">
        <f t="shared" si="52"/>
        <v>199679.8155</v>
      </c>
      <c r="H1510" s="3">
        <f t="shared" si="63"/>
        <v>0.43000000005122274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380560.16</v>
      </c>
      <c r="D1511" s="2">
        <f>'RAS-funkcijski'!E115</f>
        <v>613826.92000000004</v>
      </c>
      <c r="E1511" s="2">
        <v>0</v>
      </c>
      <c r="F1511" s="2">
        <v>0</v>
      </c>
      <c r="G1511" s="3">
        <f t="shared" si="52"/>
        <v>178511.75400000002</v>
      </c>
      <c r="H1511" s="3">
        <f t="shared" si="63"/>
        <v>0.23999999993247911</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376169.91</v>
      </c>
      <c r="D1512" s="2">
        <f>'RAS-funkcijski'!E116</f>
        <v>613826.92000000004</v>
      </c>
      <c r="E1512" s="2">
        <v>0</v>
      </c>
      <c r="F1512" s="2">
        <v>0</v>
      </c>
      <c r="G1512" s="3">
        <f t="shared" si="52"/>
        <v>179628.26</v>
      </c>
      <c r="H1512" s="3">
        <f t="shared" si="63"/>
        <v>0.16999999998370185</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4390.25</v>
      </c>
      <c r="D1513" s="2">
        <f>'RAS-funkcijski'!E117</f>
        <v>0</v>
      </c>
      <c r="E1513" s="2">
        <v>0</v>
      </c>
      <c r="F1513" s="2">
        <v>0</v>
      </c>
      <c r="G1513" s="3">
        <f t="shared" si="52"/>
        <v>496.09825000000001</v>
      </c>
      <c r="H1513" s="3">
        <f t="shared" si="63"/>
        <v>0.25</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1934.15</v>
      </c>
      <c r="D1514" s="2">
        <f>'RAS-funkcijski'!E118</f>
        <v>1859.08</v>
      </c>
      <c r="E1514" s="2">
        <v>0</v>
      </c>
      <c r="F1514" s="2">
        <v>0</v>
      </c>
      <c r="G1514" s="3">
        <f t="shared" si="52"/>
        <v>644.36334000000011</v>
      </c>
      <c r="H1514" s="3">
        <f t="shared" si="63"/>
        <v>0.23000000000001819</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1934.15</v>
      </c>
      <c r="D1516" s="2">
        <f>'RAS-funkcijski'!E120</f>
        <v>1859.08</v>
      </c>
      <c r="E1516" s="2">
        <v>0</v>
      </c>
      <c r="F1516" s="2">
        <v>0</v>
      </c>
      <c r="G1516" s="3">
        <f t="shared" si="52"/>
        <v>655.66795999999999</v>
      </c>
      <c r="H1516" s="3">
        <f t="shared" si="63"/>
        <v>0.23000000000001819</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75996.42</v>
      </c>
      <c r="D1522" s="2">
        <f>'RAS-funkcijski'!E126</f>
        <v>62704.160000000003</v>
      </c>
      <c r="E1522" s="2">
        <v>0</v>
      </c>
      <c r="F1522" s="2">
        <v>0</v>
      </c>
      <c r="G1522" s="3">
        <f t="shared" si="52"/>
        <v>24571.378280000001</v>
      </c>
      <c r="H1522" s="3">
        <f t="shared" si="63"/>
        <v>0.58000000000174623</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298587.69</v>
      </c>
      <c r="D1525" s="2">
        <f>'RAS-funkcijski'!E129</f>
        <v>1946058.42</v>
      </c>
      <c r="E1525" s="2">
        <v>0</v>
      </c>
      <c r="F1525" s="2">
        <v>0</v>
      </c>
      <c r="G1525" s="3">
        <f t="shared" si="52"/>
        <v>523838.06624999997</v>
      </c>
      <c r="H1525" s="3">
        <f t="shared" si="63"/>
        <v>0.72999999992316589</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13000</v>
      </c>
      <c r="E1529" s="2">
        <v>0</v>
      </c>
      <c r="F1529" s="2">
        <v>0</v>
      </c>
      <c r="G1529" s="3">
        <f t="shared" si="52"/>
        <v>3354</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162134.74</v>
      </c>
      <c r="D1531" s="2">
        <f>'RAS-funkcijski'!E135</f>
        <v>202945.86</v>
      </c>
      <c r="E1531" s="2">
        <v>0</v>
      </c>
      <c r="F1531" s="2">
        <v>0</v>
      </c>
      <c r="G1531" s="3">
        <f t="shared" si="52"/>
        <v>74411.466260000001</v>
      </c>
      <c r="H1531" s="3">
        <f t="shared" si="63"/>
        <v>0.40000000002328306</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136452.95000000001</v>
      </c>
      <c r="D1534" s="2">
        <f>'RAS-funkcijski'!E138</f>
        <v>1730112.56</v>
      </c>
      <c r="E1534" s="2">
        <v>0</v>
      </c>
      <c r="F1534" s="2">
        <v>0</v>
      </c>
      <c r="G1534" s="3">
        <f t="shared" si="52"/>
        <v>481954.86138000007</v>
      </c>
      <c r="H1534" s="3">
        <f t="shared" si="63"/>
        <v>0.48999999993247911</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5059868.9100000011</v>
      </c>
      <c r="D1537" s="14">
        <f>'RAS-funkcijski'!E141</f>
        <v>9706438.7599999998</v>
      </c>
      <c r="E1537" s="14">
        <v>0</v>
      </c>
      <c r="F1537" s="14">
        <v>0</v>
      </c>
      <c r="G1537" s="15">
        <f t="shared" si="52"/>
        <v>3352766.2609100007</v>
      </c>
      <c r="H1537" s="15">
        <f t="shared" si="63"/>
        <v>0.32999999914318323</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53089.120000000003</v>
      </c>
      <c r="D1538" s="7">
        <f>'P-VRIO'!E5</f>
        <v>0.01</v>
      </c>
      <c r="E1538" s="7">
        <v>0</v>
      </c>
      <c r="F1538" s="7">
        <v>0</v>
      </c>
      <c r="G1538" s="8">
        <f t="shared" si="52"/>
        <v>53.08914</v>
      </c>
      <c r="H1538" s="8">
        <f t="shared" si="63"/>
        <v>0.13000000000261935</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53089.120000000003</v>
      </c>
      <c r="D1539" s="2">
        <f>'P-VRIO'!E6</f>
        <v>0.01</v>
      </c>
      <c r="E1539" s="2">
        <v>0</v>
      </c>
      <c r="F1539" s="2">
        <v>0</v>
      </c>
      <c r="G1539" s="3">
        <f t="shared" si="52"/>
        <v>106.17828</v>
      </c>
      <c r="H1539" s="3">
        <f t="shared" si="63"/>
        <v>0.13000000000261935</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53089.120000000003</v>
      </c>
      <c r="D1547" s="2">
        <f>'P-VRIO'!E14</f>
        <v>0.01</v>
      </c>
      <c r="E1547" s="2">
        <v>0</v>
      </c>
      <c r="F1547" s="2">
        <v>0</v>
      </c>
      <c r="G1547" s="3">
        <f t="shared" si="52"/>
        <v>530.89139999999998</v>
      </c>
      <c r="H1547" s="3">
        <f t="shared" si="63"/>
        <v>0.13000000000261935</v>
      </c>
      <c r="I1547" s="11">
        <v>0</v>
      </c>
      <c r="J1547" s="3">
        <f>IF(AND(Skriveni!C1547&lt;&gt;0,Skriveni!D1547&lt;&gt;0),1,0)</f>
        <v>1</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0.01</v>
      </c>
      <c r="E1548" s="2">
        <v>0</v>
      </c>
      <c r="F1548" s="2">
        <v>0</v>
      </c>
      <c r="G1548" s="3">
        <f t="shared" si="52"/>
        <v>2.1999999999999998E-4</v>
      </c>
      <c r="H1548" s="3">
        <f t="shared" si="63"/>
        <v>0.01</v>
      </c>
      <c r="I1548" s="11">
        <f t="shared" ref="I1548:I1554" si="65">G1548*H1548</f>
        <v>2.1999999999999997E-6</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53089.120000000003</v>
      </c>
      <c r="D1552" s="2">
        <f>'P-VRIO'!E19</f>
        <v>0</v>
      </c>
      <c r="E1552" s="2">
        <v>0</v>
      </c>
      <c r="F1552" s="2">
        <v>0</v>
      </c>
      <c r="G1552" s="3">
        <f t="shared" si="52"/>
        <v>796.33680000000004</v>
      </c>
      <c r="H1552" s="3">
        <f t="shared" si="63"/>
        <v>0.12000000000261934</v>
      </c>
      <c r="I1552" s="11">
        <f t="shared" si="65"/>
        <v>95.560416002085887</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180704.02</v>
      </c>
      <c r="D1582" s="7"/>
      <c r="E1582" s="7">
        <v>0</v>
      </c>
      <c r="F1582" s="7">
        <v>0</v>
      </c>
      <c r="G1582" s="8">
        <f t="shared" ref="G1582:G1686" si="70">B1582/1000*C1582</f>
        <v>180.70401999999999</v>
      </c>
      <c r="H1582" s="8">
        <f t="shared" ref="H1582:H1686" si="71">ABS(C1582-ROUND(C1582,0))</f>
        <v>1.9999999989522621E-2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10282823.459999999</v>
      </c>
      <c r="D1583" s="2">
        <v>0</v>
      </c>
      <c r="E1583" s="2">
        <v>0</v>
      </c>
      <c r="F1583" s="2">
        <v>0</v>
      </c>
      <c r="G1583" s="3">
        <f t="shared" si="70"/>
        <v>20565.646919999999</v>
      </c>
      <c r="H1583" s="3">
        <f t="shared" si="71"/>
        <v>0.45999999903142452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7104484.75</v>
      </c>
      <c r="D1585" s="2">
        <v>0</v>
      </c>
      <c r="E1585" s="2">
        <v>0</v>
      </c>
      <c r="F1585" s="2">
        <v>0</v>
      </c>
      <c r="G1585" s="3">
        <f t="shared" si="70"/>
        <v>28417.939000000002</v>
      </c>
      <c r="H1585" s="3">
        <f t="shared" si="71"/>
        <v>0.25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1248074.8400000001</v>
      </c>
      <c r="D1586" s="2">
        <v>0</v>
      </c>
      <c r="E1586" s="2">
        <v>0</v>
      </c>
      <c r="F1586" s="2">
        <v>0</v>
      </c>
      <c r="G1586" s="3">
        <f t="shared" si="70"/>
        <v>6240.3742000000002</v>
      </c>
      <c r="H1586" s="3">
        <f t="shared" si="71"/>
        <v>0.15999999991618097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3461546.17</v>
      </c>
      <c r="D1587" s="2">
        <v>0</v>
      </c>
      <c r="E1587" s="2">
        <v>0</v>
      </c>
      <c r="F1587" s="2">
        <v>0</v>
      </c>
      <c r="G1587" s="3">
        <f t="shared" si="70"/>
        <v>20769.277020000001</v>
      </c>
      <c r="H1587" s="3">
        <f t="shared" si="71"/>
        <v>0.16999999992549419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19825.169999999998</v>
      </c>
      <c r="D1588" s="2">
        <v>0</v>
      </c>
      <c r="E1588" s="2">
        <v>0</v>
      </c>
      <c r="F1588" s="2">
        <v>0</v>
      </c>
      <c r="G1588" s="3">
        <f t="shared" si="70"/>
        <v>138.77618999999999</v>
      </c>
      <c r="H1588" s="3">
        <f t="shared" si="71"/>
        <v>0.16999999999825377</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16603.95</v>
      </c>
      <c r="D1590" s="2">
        <v>0</v>
      </c>
      <c r="E1590" s="2">
        <v>0</v>
      </c>
      <c r="F1590" s="2">
        <v>0</v>
      </c>
      <c r="G1590" s="3">
        <f>B1590/1000*C1590</f>
        <v>149.43555000000001</v>
      </c>
      <c r="H1590" s="3">
        <f>ABS(C1590-ROUND(C1590,0))</f>
        <v>4.9999999999272404E-2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1934121.18</v>
      </c>
      <c r="D1591" s="2">
        <v>0</v>
      </c>
      <c r="E1591" s="2">
        <v>0</v>
      </c>
      <c r="F1591" s="2">
        <v>0</v>
      </c>
      <c r="G1591" s="3">
        <f t="shared" si="70"/>
        <v>19341.211800000001</v>
      </c>
      <c r="H1591" s="3">
        <f t="shared" si="71"/>
        <v>0.17999999993480742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424313.44</v>
      </c>
      <c r="D1592" s="2">
        <v>0</v>
      </c>
      <c r="E1592" s="2">
        <v>0</v>
      </c>
      <c r="F1592" s="2">
        <v>0</v>
      </c>
      <c r="G1592" s="3">
        <f t="shared" si="70"/>
        <v>4667.4478399999998</v>
      </c>
      <c r="H1592" s="3">
        <f t="shared" si="71"/>
        <v>0.44000000000232831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2455972.9900000002</v>
      </c>
      <c r="D1594" s="2">
        <v>0</v>
      </c>
      <c r="E1594" s="2">
        <v>0</v>
      </c>
      <c r="F1594" s="2">
        <v>0</v>
      </c>
      <c r="G1594" s="3">
        <f t="shared" si="70"/>
        <v>31927.648870000001</v>
      </c>
      <c r="H1594" s="3">
        <f t="shared" si="71"/>
        <v>9.9999997764825821E-3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0.03</v>
      </c>
      <c r="D1595" s="2">
        <v>0</v>
      </c>
      <c r="E1595" s="2">
        <v>0</v>
      </c>
      <c r="F1595" s="2">
        <v>0</v>
      </c>
      <c r="G1595" s="3">
        <f t="shared" si="70"/>
        <v>4.2000000000000002E-4</v>
      </c>
      <c r="H1595" s="3">
        <f t="shared" si="71"/>
        <v>0.03</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0.03</v>
      </c>
      <c r="D1599" s="2">
        <v>0</v>
      </c>
      <c r="E1599" s="2">
        <v>0</v>
      </c>
      <c r="F1599" s="2">
        <v>0</v>
      </c>
      <c r="G1599" s="3">
        <f t="shared" si="70"/>
        <v>5.399999999999999E-4</v>
      </c>
      <c r="H1599" s="3">
        <f t="shared" si="71"/>
        <v>0.03</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722365.69</v>
      </c>
      <c r="D1601" s="2">
        <v>0</v>
      </c>
      <c r="E1601" s="2">
        <v>0</v>
      </c>
      <c r="F1601" s="2">
        <v>0</v>
      </c>
      <c r="G1601" s="3">
        <f>B1601/1000*C1601</f>
        <v>14447.3138</v>
      </c>
      <c r="H1601" s="3">
        <f>ABS(C1601-ROUND(C1601,0))</f>
        <v>0.31000000005587935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10273616.310000001</v>
      </c>
      <c r="D1602" s="2">
        <v>0</v>
      </c>
      <c r="E1602" s="2">
        <v>0</v>
      </c>
      <c r="F1602" s="2">
        <v>0</v>
      </c>
      <c r="G1602" s="3">
        <f t="shared" si="70"/>
        <v>215745.94251000002</v>
      </c>
      <c r="H1602" s="3">
        <f t="shared" si="71"/>
        <v>0.31000000052154064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7119303.9400000013</v>
      </c>
      <c r="D1604" s="2">
        <v>0</v>
      </c>
      <c r="E1604" s="2">
        <v>0</v>
      </c>
      <c r="F1604" s="2">
        <v>0</v>
      </c>
      <c r="G1604" s="3">
        <f t="shared" si="70"/>
        <v>163743.99062000003</v>
      </c>
      <c r="H1604" s="3">
        <f t="shared" si="71"/>
        <v>5.9999998658895493E-2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1215565.32</v>
      </c>
      <c r="D1605" s="2">
        <v>0</v>
      </c>
      <c r="E1605" s="2">
        <v>0</v>
      </c>
      <c r="F1605" s="2">
        <v>0</v>
      </c>
      <c r="G1605" s="3">
        <f t="shared" si="70"/>
        <v>29173.567680000004</v>
      </c>
      <c r="H1605" s="3">
        <f t="shared" si="71"/>
        <v>0.32000000006519258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3513398.91</v>
      </c>
      <c r="D1606" s="2">
        <v>0</v>
      </c>
      <c r="E1606" s="2">
        <v>0</v>
      </c>
      <c r="F1606" s="2">
        <v>0</v>
      </c>
      <c r="G1606" s="3">
        <f t="shared" si="70"/>
        <v>87834.972750000015</v>
      </c>
      <c r="H1606" s="3">
        <f t="shared" si="71"/>
        <v>8.9999999850988388E-2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19430.61</v>
      </c>
      <c r="D1607" s="2">
        <v>0</v>
      </c>
      <c r="E1607" s="2">
        <v>0</v>
      </c>
      <c r="F1607" s="2">
        <v>0</v>
      </c>
      <c r="G1607" s="3">
        <f t="shared" si="70"/>
        <v>505.19585999999998</v>
      </c>
      <c r="H1607" s="3">
        <f t="shared" si="71"/>
        <v>0.38999999999941792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16603.95</v>
      </c>
      <c r="D1609" s="2">
        <v>0</v>
      </c>
      <c r="E1609" s="2">
        <v>0</v>
      </c>
      <c r="F1609" s="2">
        <v>0</v>
      </c>
      <c r="G1609" s="3">
        <f>B1609/1000*C1609</f>
        <v>464.91060000000004</v>
      </c>
      <c r="H1609" s="3">
        <f>ABS(C1609-ROUND(C1609,0))</f>
        <v>4.9999999999272404E-2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1918743.76</v>
      </c>
      <c r="D1610" s="2">
        <v>0</v>
      </c>
      <c r="E1610" s="2">
        <v>0</v>
      </c>
      <c r="F1610" s="2">
        <v>0</v>
      </c>
      <c r="G1610" s="3">
        <f t="shared" si="70"/>
        <v>55643.569040000002</v>
      </c>
      <c r="H1610" s="3">
        <f t="shared" si="71"/>
        <v>0.23999999999068677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432313.44</v>
      </c>
      <c r="D1611" s="2">
        <v>0</v>
      </c>
      <c r="E1611" s="2">
        <v>0</v>
      </c>
      <c r="F1611" s="2">
        <v>0</v>
      </c>
      <c r="G1611" s="3">
        <f t="shared" si="70"/>
        <v>12969.403199999999</v>
      </c>
      <c r="H1611" s="3">
        <f t="shared" si="71"/>
        <v>0.44000000000232831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3247.95</v>
      </c>
      <c r="D1612" s="2">
        <v>0</v>
      </c>
      <c r="E1612" s="2">
        <v>0</v>
      </c>
      <c r="F1612" s="2">
        <v>0</v>
      </c>
      <c r="G1612" s="3">
        <f t="shared" si="70"/>
        <v>100.68644999999999</v>
      </c>
      <c r="H1612" s="3">
        <f t="shared" si="71"/>
        <v>5.0000000000181899E-2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2425997.2599999998</v>
      </c>
      <c r="D1613" s="2">
        <v>0</v>
      </c>
      <c r="E1613" s="2">
        <v>0</v>
      </c>
      <c r="F1613" s="2">
        <v>0</v>
      </c>
      <c r="G1613" s="3">
        <f t="shared" si="70"/>
        <v>77631.912319999989</v>
      </c>
      <c r="H1613" s="3">
        <f t="shared" si="71"/>
        <v>0.25999999977648258</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728315.11</v>
      </c>
      <c r="D1620" s="2">
        <v>0</v>
      </c>
      <c r="E1620" s="2">
        <v>0</v>
      </c>
      <c r="F1620" s="2">
        <v>0</v>
      </c>
      <c r="G1620" s="3">
        <f>B1620/1000*C1620</f>
        <v>28404.289290000001</v>
      </c>
      <c r="H1620" s="3">
        <f>ABS(C1620-ROUND(C1620,0))</f>
        <v>0.10999999998603016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189911.16999999806</v>
      </c>
      <c r="D1621" s="2">
        <v>0</v>
      </c>
      <c r="E1621" s="2">
        <v>0</v>
      </c>
      <c r="F1621" s="2">
        <v>0</v>
      </c>
      <c r="G1621" s="3">
        <f t="shared" si="70"/>
        <v>7596.4467999999224</v>
      </c>
      <c r="H1621" s="3">
        <f t="shared" si="71"/>
        <v>0.16999999806284904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98501.57</v>
      </c>
      <c r="D1622" s="2">
        <v>0</v>
      </c>
      <c r="E1622" s="2">
        <v>0</v>
      </c>
      <c r="F1622" s="2">
        <v>0</v>
      </c>
      <c r="G1622" s="3">
        <f t="shared" si="70"/>
        <v>4038.5643700000005</v>
      </c>
      <c r="H1622" s="3">
        <f t="shared" si="71"/>
        <v>0.42999999999301508</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65823.58</v>
      </c>
      <c r="D1628" s="2">
        <v>0</v>
      </c>
      <c r="E1628" s="2">
        <v>0</v>
      </c>
      <c r="F1628" s="2">
        <v>0</v>
      </c>
      <c r="G1628" s="3">
        <f t="shared" si="70"/>
        <v>3093.7082599999999</v>
      </c>
      <c r="H1628" s="3">
        <f t="shared" si="71"/>
        <v>0.41999999999825377</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5984</v>
      </c>
      <c r="D1629" s="2">
        <v>0</v>
      </c>
      <c r="E1629" s="2">
        <v>0</v>
      </c>
      <c r="F1629" s="2">
        <v>0</v>
      </c>
      <c r="G1629" s="3">
        <f t="shared" si="70"/>
        <v>287.23200000000003</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4500</v>
      </c>
      <c r="D1630" s="2">
        <v>0</v>
      </c>
      <c r="E1630" s="2">
        <v>0</v>
      </c>
      <c r="F1630" s="2">
        <v>0</v>
      </c>
      <c r="G1630" s="3">
        <f t="shared" si="70"/>
        <v>220.5</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1484</v>
      </c>
      <c r="D1632" s="2">
        <v>0</v>
      </c>
      <c r="E1632" s="2">
        <v>0</v>
      </c>
      <c r="F1632" s="2">
        <v>0</v>
      </c>
      <c r="G1632" s="3">
        <f t="shared" si="70"/>
        <v>75.683999999999997</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28861.32</v>
      </c>
      <c r="D1634" s="2">
        <v>0</v>
      </c>
      <c r="E1634" s="2">
        <v>0</v>
      </c>
      <c r="F1634" s="2">
        <v>0</v>
      </c>
      <c r="G1634" s="3">
        <f t="shared" si="70"/>
        <v>1529.64996</v>
      </c>
      <c r="H1634" s="3">
        <f t="shared" si="71"/>
        <v>0.31999999999970896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20410.7</v>
      </c>
      <c r="D1635" s="2">
        <v>0</v>
      </c>
      <c r="E1635" s="2">
        <v>0</v>
      </c>
      <c r="F1635" s="2">
        <v>0</v>
      </c>
      <c r="G1635" s="3">
        <f t="shared" si="70"/>
        <v>1102.1777999999999</v>
      </c>
      <c r="H1635" s="3">
        <f t="shared" si="71"/>
        <v>0.2999999999992724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732.57</v>
      </c>
      <c r="D1636" s="2">
        <v>0</v>
      </c>
      <c r="E1636" s="2">
        <v>0</v>
      </c>
      <c r="F1636" s="2">
        <v>0</v>
      </c>
      <c r="G1636" s="3">
        <f t="shared" si="70"/>
        <v>40.291350000000001</v>
      </c>
      <c r="H1636" s="3">
        <f t="shared" si="71"/>
        <v>0.42999999999994998</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2927.3</v>
      </c>
      <c r="D1637" s="2">
        <v>0</v>
      </c>
      <c r="E1637" s="2">
        <v>0</v>
      </c>
      <c r="F1637" s="2">
        <v>0</v>
      </c>
      <c r="G1637" s="3">
        <f t="shared" si="70"/>
        <v>163.92880000000002</v>
      </c>
      <c r="H1637" s="3">
        <f t="shared" si="71"/>
        <v>0.3000000000001819</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4790.75</v>
      </c>
      <c r="D1638" s="2">
        <v>0</v>
      </c>
      <c r="E1638" s="2">
        <v>0</v>
      </c>
      <c r="F1638" s="2">
        <v>0</v>
      </c>
      <c r="G1638" s="3">
        <f t="shared" si="70"/>
        <v>273.07274999999998</v>
      </c>
      <c r="H1638" s="3">
        <f t="shared" si="71"/>
        <v>0.25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142.30000000000001</v>
      </c>
      <c r="D1639" s="2">
        <v>0</v>
      </c>
      <c r="E1639" s="2">
        <v>0</v>
      </c>
      <c r="F1639" s="2">
        <v>0</v>
      </c>
      <c r="G1639" s="3">
        <f t="shared" si="70"/>
        <v>8.253400000000001</v>
      </c>
      <c r="H1639" s="3">
        <f t="shared" si="71"/>
        <v>0.30000000000001137</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142.30000000000001</v>
      </c>
      <c r="D1643" s="2">
        <v>0</v>
      </c>
      <c r="E1643" s="2">
        <v>0</v>
      </c>
      <c r="F1643" s="2">
        <v>0</v>
      </c>
      <c r="G1643" s="3">
        <f t="shared" si="70"/>
        <v>8.8226000000000013</v>
      </c>
      <c r="H1643" s="3">
        <f t="shared" si="71"/>
        <v>0.30000000000001137</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26464.240000000002</v>
      </c>
      <c r="D1654" s="2">
        <v>0</v>
      </c>
      <c r="E1654" s="2">
        <v>0</v>
      </c>
      <c r="F1654" s="2">
        <v>0</v>
      </c>
      <c r="G1654" s="3">
        <f t="shared" si="70"/>
        <v>1931.8895199999999</v>
      </c>
      <c r="H1654" s="3">
        <f t="shared" si="71"/>
        <v>0.24000000000160071</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7150</v>
      </c>
      <c r="D1655" s="2">
        <v>0</v>
      </c>
      <c r="E1655" s="2">
        <v>0</v>
      </c>
      <c r="F1655" s="2">
        <v>0</v>
      </c>
      <c r="G1655" s="3">
        <f t="shared" si="70"/>
        <v>529.1</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7972.72</v>
      </c>
      <c r="D1656" s="2">
        <v>0</v>
      </c>
      <c r="E1656" s="2">
        <v>0</v>
      </c>
      <c r="F1656" s="2">
        <v>0</v>
      </c>
      <c r="G1656" s="3">
        <f t="shared" si="70"/>
        <v>597.95399999999995</v>
      </c>
      <c r="H1656" s="3">
        <f t="shared" si="71"/>
        <v>0.27999999999974534</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854.7</v>
      </c>
      <c r="D1657" s="2">
        <v>0</v>
      </c>
      <c r="E1657" s="2">
        <v>0</v>
      </c>
      <c r="F1657" s="2">
        <v>0</v>
      </c>
      <c r="G1657" s="3">
        <f t="shared" si="70"/>
        <v>64.9572</v>
      </c>
      <c r="H1657" s="3">
        <f t="shared" si="71"/>
        <v>0.29999999999995453</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10486.82</v>
      </c>
      <c r="D1658" s="2">
        <v>0</v>
      </c>
      <c r="E1658" s="2">
        <v>0</v>
      </c>
      <c r="F1658" s="2">
        <v>0</v>
      </c>
      <c r="G1658" s="3">
        <f t="shared" si="70"/>
        <v>807.48514</v>
      </c>
      <c r="H1658" s="3">
        <f t="shared" si="71"/>
        <v>0.18000000000029104</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400</v>
      </c>
      <c r="D1659" s="2">
        <v>0</v>
      </c>
      <c r="E1659" s="2">
        <v>0</v>
      </c>
      <c r="F1659" s="2">
        <v>0</v>
      </c>
      <c r="G1659" s="3">
        <f t="shared" si="70"/>
        <v>31.2</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400</v>
      </c>
      <c r="D1660" s="2">
        <v>0</v>
      </c>
      <c r="E1660" s="2">
        <v>0</v>
      </c>
      <c r="F1660" s="2">
        <v>0</v>
      </c>
      <c r="G1660" s="3">
        <f t="shared" si="70"/>
        <v>31.6</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3971.72</v>
      </c>
      <c r="D1664" s="2">
        <v>0</v>
      </c>
      <c r="E1664" s="2">
        <v>0</v>
      </c>
      <c r="F1664" s="2">
        <v>0</v>
      </c>
      <c r="G1664" s="3">
        <f t="shared" si="70"/>
        <v>329.65276</v>
      </c>
      <c r="H1664" s="3">
        <f t="shared" si="71"/>
        <v>0.28000000000020009</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3971.72</v>
      </c>
      <c r="D1668" s="2">
        <v>0</v>
      </c>
      <c r="E1668" s="2">
        <v>0</v>
      </c>
      <c r="F1668" s="2">
        <v>0</v>
      </c>
      <c r="G1668" s="3">
        <f t="shared" si="70"/>
        <v>345.53963999999996</v>
      </c>
      <c r="H1668" s="3">
        <f t="shared" si="71"/>
        <v>0.28000000000020009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31691.75</v>
      </c>
      <c r="D1669" s="2">
        <v>0</v>
      </c>
      <c r="E1669" s="2">
        <v>0</v>
      </c>
      <c r="F1669" s="2">
        <v>0</v>
      </c>
      <c r="G1669" s="3">
        <f t="shared" si="70"/>
        <v>2788.8739999999998</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30466.75</v>
      </c>
      <c r="D1670" s="2">
        <v>0</v>
      </c>
      <c r="E1670" s="2">
        <v>0</v>
      </c>
      <c r="F1670" s="2">
        <v>0</v>
      </c>
      <c r="G1670" s="3">
        <f t="shared" si="70"/>
        <v>2711.5407499999997</v>
      </c>
      <c r="H1670" s="3">
        <f t="shared" si="71"/>
        <v>0.25</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1225</v>
      </c>
      <c r="D1671" s="2">
        <v>0</v>
      </c>
      <c r="E1671" s="2">
        <v>0</v>
      </c>
      <c r="F1671" s="2">
        <v>0</v>
      </c>
      <c r="G1671" s="3">
        <f t="shared" si="70"/>
        <v>110.25</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0.05</v>
      </c>
      <c r="D1674" s="2">
        <v>0</v>
      </c>
      <c r="E1674" s="2">
        <v>0</v>
      </c>
      <c r="F1674" s="2">
        <v>0</v>
      </c>
      <c r="G1674" s="3">
        <f t="shared" si="70"/>
        <v>4.6500000000000005E-3</v>
      </c>
      <c r="H1674" s="3">
        <f t="shared" si="71"/>
        <v>0.05</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0.05</v>
      </c>
      <c r="D1678" s="2">
        <v>0</v>
      </c>
      <c r="E1678" s="2">
        <v>0</v>
      </c>
      <c r="F1678" s="2">
        <v>0</v>
      </c>
      <c r="G1678" s="3">
        <f t="shared" si="70"/>
        <v>4.8500000000000001E-3</v>
      </c>
      <c r="H1678" s="3">
        <f t="shared" si="71"/>
        <v>0.05</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986.19</v>
      </c>
      <c r="D1680" s="2">
        <v>0</v>
      </c>
      <c r="E1680" s="2">
        <v>0</v>
      </c>
      <c r="F1680" s="2">
        <v>0</v>
      </c>
      <c r="G1680" s="3">
        <f>B1680/1000*C1680</f>
        <v>97.632810000000006</v>
      </c>
      <c r="H1680" s="3">
        <f>ABS(C1680-ROUND(C1680,0))</f>
        <v>0.19000000000005457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91409.599999999991</v>
      </c>
      <c r="D1681" s="2">
        <v>0</v>
      </c>
      <c r="E1681" s="2">
        <v>0</v>
      </c>
      <c r="F1681" s="2">
        <v>0</v>
      </c>
      <c r="G1681" s="3">
        <f t="shared" si="70"/>
        <v>9140.9599999999991</v>
      </c>
      <c r="H1681" s="3">
        <f t="shared" si="71"/>
        <v>0.40000000000873115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88815.62</v>
      </c>
      <c r="D1683" s="2">
        <v>0</v>
      </c>
      <c r="E1683" s="2">
        <v>0</v>
      </c>
      <c r="F1683" s="2">
        <v>0</v>
      </c>
      <c r="G1683" s="3">
        <f t="shared" si="70"/>
        <v>9059.1932399999987</v>
      </c>
      <c r="H1683" s="3">
        <f t="shared" si="71"/>
        <v>0.38000000000465661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2593.98</v>
      </c>
      <c r="D1684" s="2">
        <v>0</v>
      </c>
      <c r="E1684" s="2">
        <v>0</v>
      </c>
      <c r="F1684" s="2">
        <v>0</v>
      </c>
      <c r="G1684" s="3">
        <f t="shared" si="70"/>
        <v>267.17993999999999</v>
      </c>
      <c r="H1684" s="3">
        <f t="shared" si="71"/>
        <v>1.999999999998181E-2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35652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6829383.4699999997</v>
      </c>
      <c r="I17" s="275">
        <f>'PR-RAS'!E6</f>
        <v>8199306.8900000006</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4387199.74</v>
      </c>
      <c r="I18" s="275">
        <f>'PR-RAS'!E152</f>
        <v>7249825.790000001</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6224939.7299999995</v>
      </c>
      <c r="I19" s="275">
        <f>'PR-RAS'!E649</f>
        <v>4317807.8599999994</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11511062.699999999</v>
      </c>
      <c r="I22" s="275">
        <f>BILANCA!E7</f>
        <v>13368999.32</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10808115.549999999</v>
      </c>
      <c r="I23" s="275">
        <f>BILANCA!E69</f>
        <v>9433935.75</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550889.21</v>
      </c>
      <c r="I24" s="275">
        <f>BILANCA!E177</f>
        <v>583238.76</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21768289.039999999</v>
      </c>
      <c r="I25" s="275">
        <f>BILANCA!E251</f>
        <v>22219696.310000002</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1382101.1099999999</v>
      </c>
      <c r="I27" s="275">
        <f>'RAS-funkcijski'!E5</f>
        <v>1969561.81</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25830.57</v>
      </c>
      <c r="I28" s="275">
        <f>'RAS-funkcijski'!E35</f>
        <v>24983.919999999998</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663.62</v>
      </c>
      <c r="I29" s="275">
        <f>'RAS-funkcijski'!E88</f>
        <v>663.62</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458490.73</v>
      </c>
      <c r="I30" s="275">
        <f>'RAS-funkcijski'!E114</f>
        <v>678390.16</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5059868.9100000011</v>
      </c>
      <c r="I31" s="275">
        <f>'RAS-funkcijski'!E141</f>
        <v>9706438.7599999998</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53089.120000000003</v>
      </c>
      <c r="I33" s="275">
        <f>'P-VRIO'!E5</f>
        <v>0.01</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180704.02</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189911.16999999806</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98501.57</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91409.599999999991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44" zoomScale="120" zoomScaleNormal="120" workbookViewId="0">
      <selection activeCell="E253" sqref="E25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6829383.4699999997</v>
      </c>
      <c r="E6" s="60">
        <f>E7+E43+E49+E82+E106+E125+E134+E140</f>
        <v>8199306.8900000006</v>
      </c>
      <c r="F6" s="45">
        <f t="shared" ref="F6:F132" si="0">IF(D6&lt;&gt;0,IF(E6/D6&gt;=100,"&gt;&gt;100",E6/D6*100),"-")</f>
        <v>120.05925463137012</v>
      </c>
    </row>
    <row r="7" spans="1:24" ht="12.75" customHeight="1" x14ac:dyDescent="0.2">
      <c r="A7" s="63">
        <v>61</v>
      </c>
      <c r="B7" s="220" t="s">
        <v>17</v>
      </c>
      <c r="C7" s="247" t="s">
        <v>18</v>
      </c>
      <c r="D7" s="60">
        <f>D8+D17+D23+D29+D36+D39</f>
        <v>4512254.2299999995</v>
      </c>
      <c r="E7" s="60">
        <f>E8+E17+E23+E29+E36+E39</f>
        <v>5801376.5500000007</v>
      </c>
      <c r="F7" s="45">
        <f t="shared" si="0"/>
        <v>128.56936365484887</v>
      </c>
    </row>
    <row r="8" spans="1:24" ht="12.75" customHeight="1" x14ac:dyDescent="0.2">
      <c r="A8" s="63">
        <v>611</v>
      </c>
      <c r="B8" s="220" t="s">
        <v>19</v>
      </c>
      <c r="C8" s="247" t="s">
        <v>20</v>
      </c>
      <c r="D8" s="60">
        <f>SUM(D9:D14)-D15-D16</f>
        <v>1499597.5699999996</v>
      </c>
      <c r="E8" s="60">
        <f>SUM(E9:E14)-E15-E16</f>
        <v>1967628.65</v>
      </c>
      <c r="F8" s="45">
        <f t="shared" si="0"/>
        <v>131.21044534634717</v>
      </c>
    </row>
    <row r="9" spans="1:24" ht="12.75" customHeight="1" x14ac:dyDescent="0.2">
      <c r="A9" s="63">
        <v>6111</v>
      </c>
      <c r="B9" s="65" t="s">
        <v>21</v>
      </c>
      <c r="C9" s="247" t="s">
        <v>22</v>
      </c>
      <c r="D9" s="194">
        <v>827050.55</v>
      </c>
      <c r="E9" s="194">
        <v>1139427.22</v>
      </c>
      <c r="F9" s="45">
        <f t="shared" si="0"/>
        <v>137.76996097759681</v>
      </c>
    </row>
    <row r="10" spans="1:24" ht="12.75" customHeight="1" x14ac:dyDescent="0.2">
      <c r="A10" s="63">
        <v>6112</v>
      </c>
      <c r="B10" s="65" t="s">
        <v>23</v>
      </c>
      <c r="C10" s="247" t="s">
        <v>24</v>
      </c>
      <c r="D10" s="194">
        <v>157010.75</v>
      </c>
      <c r="E10" s="194">
        <v>153058.35</v>
      </c>
      <c r="F10" s="45">
        <f t="shared" si="0"/>
        <v>97.482720132220251</v>
      </c>
    </row>
    <row r="11" spans="1:24" ht="12.75" customHeight="1" x14ac:dyDescent="0.2">
      <c r="A11" s="63">
        <v>6113</v>
      </c>
      <c r="B11" s="65" t="s">
        <v>25</v>
      </c>
      <c r="C11" s="247" t="s">
        <v>26</v>
      </c>
      <c r="D11" s="194">
        <v>425585.37</v>
      </c>
      <c r="E11" s="194">
        <v>642254.84</v>
      </c>
      <c r="F11" s="45">
        <f t="shared" si="0"/>
        <v>150.91093004442328</v>
      </c>
    </row>
    <row r="12" spans="1:24" ht="12.75" customHeight="1" x14ac:dyDescent="0.2">
      <c r="A12" s="63">
        <v>6114</v>
      </c>
      <c r="B12" s="65" t="s">
        <v>27</v>
      </c>
      <c r="C12" s="247" t="s">
        <v>28</v>
      </c>
      <c r="D12" s="194">
        <v>130133.67</v>
      </c>
      <c r="E12" s="194">
        <v>105815.2</v>
      </c>
      <c r="F12" s="45">
        <f t="shared" si="0"/>
        <v>81.312699472780565</v>
      </c>
    </row>
    <row r="13" spans="1:24" ht="12.75" customHeight="1" x14ac:dyDescent="0.2">
      <c r="A13" s="63">
        <v>6115</v>
      </c>
      <c r="B13" s="65" t="s">
        <v>29</v>
      </c>
      <c r="C13" s="247" t="s">
        <v>30</v>
      </c>
      <c r="D13" s="194">
        <v>79772.679999999993</v>
      </c>
      <c r="E13" s="194">
        <v>100850.81</v>
      </c>
      <c r="F13" s="45">
        <f t="shared" si="0"/>
        <v>126.42274272344869</v>
      </c>
    </row>
    <row r="14" spans="1:24" ht="12.75" customHeight="1" x14ac:dyDescent="0.2">
      <c r="A14" s="63">
        <v>6116</v>
      </c>
      <c r="B14" s="65" t="s">
        <v>31</v>
      </c>
      <c r="C14" s="247" t="s">
        <v>32</v>
      </c>
      <c r="D14" s="194">
        <v>660.88</v>
      </c>
      <c r="E14" s="194">
        <v>1008.54</v>
      </c>
      <c r="F14" s="45">
        <f t="shared" si="0"/>
        <v>152.60561675341967</v>
      </c>
    </row>
    <row r="15" spans="1:24" ht="12.75" customHeight="1" x14ac:dyDescent="0.2">
      <c r="A15" s="63">
        <v>6117</v>
      </c>
      <c r="B15" s="220" t="s">
        <v>33</v>
      </c>
      <c r="C15" s="247" t="s">
        <v>34</v>
      </c>
      <c r="D15" s="194">
        <v>120616.33</v>
      </c>
      <c r="E15" s="194">
        <v>174786.31</v>
      </c>
      <c r="F15" s="45">
        <f t="shared" si="0"/>
        <v>144.91098344643714</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2969562.99</v>
      </c>
      <c r="E23" s="60">
        <f t="shared" si="2"/>
        <v>3789792.42</v>
      </c>
      <c r="F23" s="45">
        <f t="shared" si="0"/>
        <v>127.62121675014544</v>
      </c>
    </row>
    <row r="24" spans="1:6" ht="12.75" customHeight="1" x14ac:dyDescent="0.2">
      <c r="A24" s="63">
        <v>6131</v>
      </c>
      <c r="B24" s="65" t="s">
        <v>51</v>
      </c>
      <c r="C24" s="247" t="s">
        <v>52</v>
      </c>
      <c r="D24" s="194">
        <v>1371620.92</v>
      </c>
      <c r="E24" s="194">
        <v>1560151.64</v>
      </c>
      <c r="F24" s="45">
        <f t="shared" si="0"/>
        <v>113.74510385857923</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1597942.07</v>
      </c>
      <c r="E27" s="194">
        <v>2229640.7799999998</v>
      </c>
      <c r="F27" s="45">
        <f t="shared" si="0"/>
        <v>139.53201570066929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43093.67</v>
      </c>
      <c r="E29" s="60">
        <f>SUM(E30:E35)</f>
        <v>43955.48</v>
      </c>
      <c r="F29" s="45">
        <f t="shared" si="0"/>
        <v>101.99985287862465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43093.67</v>
      </c>
      <c r="E31" s="194">
        <v>43955.48</v>
      </c>
      <c r="F31" s="45">
        <f t="shared" si="0"/>
        <v>101.99985287862465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59343</v>
      </c>
      <c r="E49" s="60">
        <f>E50+E53+E58+E61+E64+E68+E71+E74+E77</f>
        <v>86267.59</v>
      </c>
      <c r="F49" s="45">
        <f t="shared" si="0"/>
        <v>145.37113054614696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58767</v>
      </c>
      <c r="E58" s="60">
        <f t="shared" si="9"/>
        <v>85691.59</v>
      </c>
      <c r="F58" s="45">
        <f t="shared" si="0"/>
        <v>145.81583201456598</v>
      </c>
    </row>
    <row r="59" spans="1:6" ht="24" x14ac:dyDescent="0.2">
      <c r="A59" s="63">
        <v>6331</v>
      </c>
      <c r="B59" s="65" t="s">
        <v>121</v>
      </c>
      <c r="C59" s="247" t="s">
        <v>122</v>
      </c>
      <c r="D59" s="194">
        <v>32217</v>
      </c>
      <c r="E59" s="194">
        <v>85691.59</v>
      </c>
      <c r="F59" s="45">
        <f t="shared" si="0"/>
        <v>265.98252475401182</v>
      </c>
    </row>
    <row r="60" spans="1:6" ht="24" x14ac:dyDescent="0.2">
      <c r="A60" s="63">
        <v>6332</v>
      </c>
      <c r="B60" s="65" t="s">
        <v>123</v>
      </c>
      <c r="C60" s="247" t="s">
        <v>124</v>
      </c>
      <c r="D60" s="194">
        <v>26550</v>
      </c>
      <c r="E60" s="194">
        <v>0</v>
      </c>
      <c r="F60" s="45">
        <f t="shared" si="0"/>
        <v>0</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576</v>
      </c>
      <c r="E68" s="60">
        <f t="shared" si="11"/>
        <v>576</v>
      </c>
      <c r="F68" s="45">
        <f t="shared" si="0"/>
        <v>100</v>
      </c>
    </row>
    <row r="69" spans="1:6" ht="12.75" customHeight="1" x14ac:dyDescent="0.2">
      <c r="A69" s="63" t="s">
        <v>141</v>
      </c>
      <c r="B69" s="64" t="s">
        <v>142</v>
      </c>
      <c r="C69" s="247" t="s">
        <v>141</v>
      </c>
      <c r="D69" s="194">
        <v>576</v>
      </c>
      <c r="E69" s="194">
        <v>576</v>
      </c>
      <c r="F69" s="45">
        <f t="shared" si="0"/>
        <v>100</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195464.26</v>
      </c>
      <c r="E82" s="60">
        <f t="shared" si="15"/>
        <v>244527.15000000002</v>
      </c>
      <c r="F82" s="45">
        <f t="shared" si="0"/>
        <v>125.10069615795747</v>
      </c>
    </row>
    <row r="83" spans="1:6" ht="12.75" customHeight="1" x14ac:dyDescent="0.2">
      <c r="A83" s="63">
        <v>641</v>
      </c>
      <c r="B83" s="64" t="s">
        <v>169</v>
      </c>
      <c r="C83" s="247" t="s">
        <v>170</v>
      </c>
      <c r="D83" s="60">
        <f t="shared" ref="D83:E83" si="16">SUM(D84:D90)</f>
        <v>64205.74</v>
      </c>
      <c r="E83" s="60">
        <f t="shared" si="16"/>
        <v>37344.57</v>
      </c>
      <c r="F83" s="45">
        <f t="shared" si="0"/>
        <v>58.16391182470602</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64205.74</v>
      </c>
      <c r="E86" s="194">
        <v>37344.57</v>
      </c>
      <c r="F86" s="45">
        <f t="shared" si="0"/>
        <v>58.16391182470602</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131258.52000000002</v>
      </c>
      <c r="E91" s="60">
        <f t="shared" si="17"/>
        <v>207182.58000000002</v>
      </c>
      <c r="F91" s="45">
        <f t="shared" si="0"/>
        <v>157.84314801050627</v>
      </c>
    </row>
    <row r="92" spans="1:6" ht="12.75" customHeight="1" x14ac:dyDescent="0.2">
      <c r="A92" s="63">
        <v>6421</v>
      </c>
      <c r="B92" s="64" t="s">
        <v>187</v>
      </c>
      <c r="C92" s="247" t="s">
        <v>188</v>
      </c>
      <c r="D92" s="194">
        <v>25245.200000000001</v>
      </c>
      <c r="E92" s="194">
        <v>48051.01</v>
      </c>
      <c r="F92" s="45">
        <f t="shared" si="0"/>
        <v>190.33721261863641</v>
      </c>
    </row>
    <row r="93" spans="1:6" ht="12.75" customHeight="1" x14ac:dyDescent="0.2">
      <c r="A93" s="63">
        <v>6422</v>
      </c>
      <c r="B93" s="64" t="s">
        <v>189</v>
      </c>
      <c r="C93" s="247" t="s">
        <v>190</v>
      </c>
      <c r="D93" s="194">
        <v>102382.94</v>
      </c>
      <c r="E93" s="194">
        <v>158104.16</v>
      </c>
      <c r="F93" s="45">
        <f t="shared" si="0"/>
        <v>154.42432108318044</v>
      </c>
    </row>
    <row r="94" spans="1:6" ht="12.75" customHeight="1" x14ac:dyDescent="0.2">
      <c r="A94" s="63">
        <v>6423</v>
      </c>
      <c r="B94" s="64" t="s">
        <v>191</v>
      </c>
      <c r="C94" s="247" t="s">
        <v>192</v>
      </c>
      <c r="D94" s="194">
        <v>2859.74</v>
      </c>
      <c r="E94" s="194">
        <v>315.13</v>
      </c>
      <c r="F94" s="45">
        <f t="shared" si="0"/>
        <v>11.019533244280948</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770.64</v>
      </c>
      <c r="E97" s="194">
        <v>712.28</v>
      </c>
      <c r="F97" s="45">
        <f t="shared" si="0"/>
        <v>92.427073601162675</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2012910.87</v>
      </c>
      <c r="E106" s="60">
        <f>E107+E112+E120+E124</f>
        <v>1976333.87</v>
      </c>
      <c r="F106" s="45">
        <f t="shared" si="0"/>
        <v>98.182880298122683</v>
      </c>
    </row>
    <row r="107" spans="1:6" ht="12.75" customHeight="1" x14ac:dyDescent="0.2">
      <c r="A107" s="63">
        <v>651</v>
      </c>
      <c r="B107" s="64" t="s">
        <v>217</v>
      </c>
      <c r="C107" s="247" t="s">
        <v>218</v>
      </c>
      <c r="D107" s="60">
        <f t="shared" ref="D107:E107" si="19">SUM(D108:D111)</f>
        <v>195345.92000000001</v>
      </c>
      <c r="E107" s="60">
        <f t="shared" si="19"/>
        <v>228086.41</v>
      </c>
      <c r="F107" s="45">
        <f t="shared" si="0"/>
        <v>116.76026302468973</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597.24</v>
      </c>
      <c r="E109" s="194">
        <v>1526.28</v>
      </c>
      <c r="F109" s="45">
        <f t="shared" si="0"/>
        <v>255.55555555555554</v>
      </c>
    </row>
    <row r="110" spans="1:6" ht="12.75" customHeight="1" x14ac:dyDescent="0.2">
      <c r="A110" s="63">
        <v>6513</v>
      </c>
      <c r="B110" s="64" t="s">
        <v>223</v>
      </c>
      <c r="C110" s="247" t="s">
        <v>224</v>
      </c>
      <c r="D110" s="194">
        <v>16.71</v>
      </c>
      <c r="E110" s="194">
        <v>131.38</v>
      </c>
      <c r="F110" s="45">
        <f t="shared" si="0"/>
        <v>786.23578695391973</v>
      </c>
    </row>
    <row r="111" spans="1:6" ht="12.75" customHeight="1" x14ac:dyDescent="0.2">
      <c r="A111" s="63">
        <v>6514</v>
      </c>
      <c r="B111" s="64" t="s">
        <v>225</v>
      </c>
      <c r="C111" s="247" t="s">
        <v>226</v>
      </c>
      <c r="D111" s="194">
        <v>194731.97</v>
      </c>
      <c r="E111" s="194">
        <v>226428.75</v>
      </c>
      <c r="F111" s="45">
        <f t="shared" si="0"/>
        <v>116.27713210111314</v>
      </c>
    </row>
    <row r="112" spans="1:6" ht="12.75" customHeight="1" x14ac:dyDescent="0.2">
      <c r="A112" s="63">
        <v>652</v>
      </c>
      <c r="B112" s="64" t="s">
        <v>227</v>
      </c>
      <c r="C112" s="247" t="s">
        <v>228</v>
      </c>
      <c r="D112" s="60">
        <f t="shared" ref="D112:E112" si="20">SUM(D113:D119)</f>
        <v>5445.2</v>
      </c>
      <c r="E112" s="60">
        <f t="shared" si="20"/>
        <v>7743.9400000000005</v>
      </c>
      <c r="F112" s="45">
        <f t="shared" si="0"/>
        <v>142.21589656945568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3366.46</v>
      </c>
      <c r="E114" s="194">
        <v>821.89</v>
      </c>
      <c r="F114" s="45">
        <f t="shared" si="0"/>
        <v>24.414072943091554</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2078.7399999999998</v>
      </c>
      <c r="E117" s="194">
        <v>6922.05</v>
      </c>
      <c r="F117" s="45">
        <f t="shared" si="0"/>
        <v>332.99258204489263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1812119.75</v>
      </c>
      <c r="E120" s="60">
        <f t="shared" si="21"/>
        <v>1740503.52</v>
      </c>
      <c r="F120" s="45">
        <f t="shared" si="0"/>
        <v>96.047930607234974</v>
      </c>
    </row>
    <row r="121" spans="1:6" ht="12.75" customHeight="1" x14ac:dyDescent="0.2">
      <c r="A121" s="63">
        <v>6531</v>
      </c>
      <c r="B121" s="64" t="s">
        <v>245</v>
      </c>
      <c r="C121" s="247" t="s">
        <v>246</v>
      </c>
      <c r="D121" s="194">
        <v>630334.35</v>
      </c>
      <c r="E121" s="194">
        <v>593702.30000000005</v>
      </c>
      <c r="F121" s="45">
        <f t="shared" si="0"/>
        <v>94.188473149210424</v>
      </c>
    </row>
    <row r="122" spans="1:6" ht="12.75" customHeight="1" x14ac:dyDescent="0.2">
      <c r="A122" s="63">
        <v>6532</v>
      </c>
      <c r="B122" s="64" t="s">
        <v>247</v>
      </c>
      <c r="C122" s="247" t="s">
        <v>248</v>
      </c>
      <c r="D122" s="194">
        <v>1181785.3999999999</v>
      </c>
      <c r="E122" s="194">
        <v>1146801.22</v>
      </c>
      <c r="F122" s="45">
        <f t="shared" si="0"/>
        <v>97.039718040178869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47741.06</v>
      </c>
      <c r="F125" s="45" t="str">
        <f t="shared" si="0"/>
        <v>-</v>
      </c>
    </row>
    <row r="126" spans="1:6" ht="12.75" customHeight="1" x14ac:dyDescent="0.2">
      <c r="A126" s="63">
        <v>661</v>
      </c>
      <c r="B126" s="65" t="s">
        <v>255</v>
      </c>
      <c r="C126" s="247" t="s">
        <v>256</v>
      </c>
      <c r="D126" s="60">
        <f t="shared" ref="D126:E126" si="23">SUM(D127:D128)</f>
        <v>0</v>
      </c>
      <c r="E126" s="60">
        <f t="shared" si="23"/>
        <v>47741.06</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47741.06</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49411.11</v>
      </c>
      <c r="E140" s="60">
        <f t="shared" si="28"/>
        <v>43060.67</v>
      </c>
      <c r="F140" s="45">
        <f t="shared" si="26"/>
        <v>87.147748755290053</v>
      </c>
    </row>
    <row r="141" spans="1:6" ht="12.75" customHeight="1" x14ac:dyDescent="0.2">
      <c r="A141" s="63">
        <v>681</v>
      </c>
      <c r="B141" s="65" t="s">
        <v>285</v>
      </c>
      <c r="C141" s="247" t="s">
        <v>286</v>
      </c>
      <c r="D141" s="60">
        <f t="shared" ref="D141:E141" si="29">SUM(D142:D150)</f>
        <v>36650.239999999998</v>
      </c>
      <c r="E141" s="60">
        <f t="shared" si="29"/>
        <v>30721.64</v>
      </c>
      <c r="F141" s="45">
        <f t="shared" si="26"/>
        <v>83.82384399119897</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25307</v>
      </c>
      <c r="E146" s="194">
        <v>30721.64</v>
      </c>
      <c r="F146" s="45">
        <f t="shared" si="26"/>
        <v>121.39581933852293</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11343.24</v>
      </c>
      <c r="E150" s="194">
        <v>0</v>
      </c>
      <c r="F150" s="45">
        <f t="shared" si="26"/>
        <v>0</v>
      </c>
    </row>
    <row r="151" spans="1:6" ht="12.75" customHeight="1" x14ac:dyDescent="0.2">
      <c r="A151" s="63">
        <v>683</v>
      </c>
      <c r="B151" s="64" t="s">
        <v>305</v>
      </c>
      <c r="C151" s="247" t="s">
        <v>306</v>
      </c>
      <c r="D151" s="194">
        <v>12760.87</v>
      </c>
      <c r="E151" s="194">
        <v>12339.03</v>
      </c>
      <c r="F151" s="45">
        <f t="shared" si="26"/>
        <v>96.694269277878391</v>
      </c>
    </row>
    <row r="152" spans="1:6" ht="12.75" customHeight="1" x14ac:dyDescent="0.2">
      <c r="A152" s="63">
        <v>3</v>
      </c>
      <c r="B152" s="64" t="s">
        <v>307</v>
      </c>
      <c r="C152" s="247" t="s">
        <v>13</v>
      </c>
      <c r="D152" s="60">
        <f>D153+D164+D202+D221+D230+D262+D273</f>
        <v>4387199.74</v>
      </c>
      <c r="E152" s="60">
        <f>E153+E164+E202+E221+E230+E262+E273</f>
        <v>7249825.790000001</v>
      </c>
      <c r="F152" s="45">
        <f t="shared" si="26"/>
        <v>165.24950354779153</v>
      </c>
    </row>
    <row r="153" spans="1:6" ht="12.75" customHeight="1" x14ac:dyDescent="0.2">
      <c r="A153" s="63">
        <v>31</v>
      </c>
      <c r="B153" s="64" t="s">
        <v>308</v>
      </c>
      <c r="C153" s="247" t="s">
        <v>309</v>
      </c>
      <c r="D153" s="60">
        <f t="shared" ref="D153:E153" si="30">D154+D159+D160</f>
        <v>777946.37999999989</v>
      </c>
      <c r="E153" s="60">
        <f t="shared" si="30"/>
        <v>1217924.6400000001</v>
      </c>
      <c r="F153" s="45">
        <f t="shared" si="26"/>
        <v>156.55637346111183</v>
      </c>
    </row>
    <row r="154" spans="1:6" ht="12.75" customHeight="1" x14ac:dyDescent="0.2">
      <c r="A154" s="63">
        <v>311</v>
      </c>
      <c r="B154" s="64" t="s">
        <v>310</v>
      </c>
      <c r="C154" s="247" t="s">
        <v>311</v>
      </c>
      <c r="D154" s="60">
        <f t="shared" ref="D154:E154" si="31">SUM(D155:D158)</f>
        <v>528125.44999999995</v>
      </c>
      <c r="E154" s="60">
        <f t="shared" si="31"/>
        <v>858984.09000000008</v>
      </c>
      <c r="F154" s="45">
        <f t="shared" si="26"/>
        <v>162.64773644216544</v>
      </c>
    </row>
    <row r="155" spans="1:6" ht="12.75" customHeight="1" x14ac:dyDescent="0.2">
      <c r="A155" s="63">
        <v>3111</v>
      </c>
      <c r="B155" s="64" t="s">
        <v>312</v>
      </c>
      <c r="C155" s="247" t="s">
        <v>313</v>
      </c>
      <c r="D155" s="194">
        <v>527709.56999999995</v>
      </c>
      <c r="E155" s="194">
        <v>855842.56</v>
      </c>
      <c r="F155" s="45">
        <f t="shared" si="26"/>
        <v>162.18060248556799</v>
      </c>
    </row>
    <row r="156" spans="1:6" ht="12.75" customHeight="1" x14ac:dyDescent="0.2">
      <c r="A156" s="63">
        <v>3112</v>
      </c>
      <c r="B156" s="64" t="s">
        <v>314</v>
      </c>
      <c r="C156" s="247" t="s">
        <v>315</v>
      </c>
      <c r="D156" s="194">
        <v>415.88</v>
      </c>
      <c r="E156" s="194">
        <v>3141.53</v>
      </c>
      <c r="F156" s="45">
        <f t="shared" si="26"/>
        <v>755.39338270655003</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119400.95</v>
      </c>
      <c r="E159" s="194">
        <v>136099.76</v>
      </c>
      <c r="F159" s="45">
        <f t="shared" si="26"/>
        <v>113.98549174022486</v>
      </c>
    </row>
    <row r="160" spans="1:6" ht="12.75" customHeight="1" x14ac:dyDescent="0.2">
      <c r="A160" s="63">
        <v>313</v>
      </c>
      <c r="B160" s="65" t="s">
        <v>322</v>
      </c>
      <c r="C160" s="247" t="s">
        <v>323</v>
      </c>
      <c r="D160" s="60">
        <f t="shared" ref="D160:E160" si="32">SUM(D161:D163)</f>
        <v>130419.98</v>
      </c>
      <c r="E160" s="60">
        <f t="shared" si="32"/>
        <v>222840.79</v>
      </c>
      <c r="F160" s="45">
        <f t="shared" si="26"/>
        <v>170.86399645207737</v>
      </c>
    </row>
    <row r="161" spans="1:6" ht="12.75" customHeight="1" x14ac:dyDescent="0.2">
      <c r="A161" s="63">
        <v>3131</v>
      </c>
      <c r="B161" s="65" t="s">
        <v>324</v>
      </c>
      <c r="C161" s="247" t="s">
        <v>325</v>
      </c>
      <c r="D161" s="194">
        <v>37081.11</v>
      </c>
      <c r="E161" s="194">
        <v>69648.649999999994</v>
      </c>
      <c r="F161" s="45">
        <f t="shared" si="26"/>
        <v>187.82784549869189</v>
      </c>
    </row>
    <row r="162" spans="1:6" ht="12.75" customHeight="1" x14ac:dyDescent="0.2">
      <c r="A162" s="63">
        <v>3132</v>
      </c>
      <c r="B162" s="65" t="s">
        <v>326</v>
      </c>
      <c r="C162" s="247" t="s">
        <v>327</v>
      </c>
      <c r="D162" s="194">
        <v>93338.87</v>
      </c>
      <c r="E162" s="194">
        <v>153192.14000000001</v>
      </c>
      <c r="F162" s="45">
        <f t="shared" si="26"/>
        <v>164.12469960264144</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3022107.3800000004</v>
      </c>
      <c r="E164" s="60">
        <f>E165+E170+E178+E188+E189+E194</f>
        <v>3489533.9500000007</v>
      </c>
      <c r="F164" s="45">
        <f t="shared" si="26"/>
        <v>115.46690806201599</v>
      </c>
    </row>
    <row r="165" spans="1:6" ht="12.75" customHeight="1" x14ac:dyDescent="0.2">
      <c r="A165" s="63">
        <v>321</v>
      </c>
      <c r="B165" s="64" t="s">
        <v>332</v>
      </c>
      <c r="C165" s="247" t="s">
        <v>333</v>
      </c>
      <c r="D165" s="60">
        <f t="shared" ref="D165:E165" si="33">SUM(D166:D169)</f>
        <v>17168.870000000003</v>
      </c>
      <c r="E165" s="60">
        <f t="shared" si="33"/>
        <v>24699.88</v>
      </c>
      <c r="F165" s="45">
        <f t="shared" si="26"/>
        <v>143.86433119943246</v>
      </c>
    </row>
    <row r="166" spans="1:6" ht="12.75" customHeight="1" x14ac:dyDescent="0.2">
      <c r="A166" s="63">
        <v>3211</v>
      </c>
      <c r="B166" s="64" t="s">
        <v>334</v>
      </c>
      <c r="C166" s="247" t="s">
        <v>335</v>
      </c>
      <c r="D166" s="194">
        <v>2131.29</v>
      </c>
      <c r="E166" s="194">
        <v>3225.34</v>
      </c>
      <c r="F166" s="45">
        <f t="shared" si="26"/>
        <v>151.33276091005919</v>
      </c>
    </row>
    <row r="167" spans="1:6" ht="12.75" customHeight="1" x14ac:dyDescent="0.2">
      <c r="A167" s="63">
        <v>3212</v>
      </c>
      <c r="B167" s="64" t="s">
        <v>336</v>
      </c>
      <c r="C167" s="247" t="s">
        <v>337</v>
      </c>
      <c r="D167" s="194">
        <v>10849.52</v>
      </c>
      <c r="E167" s="194">
        <v>9028.3700000000008</v>
      </c>
      <c r="F167" s="45">
        <f t="shared" si="26"/>
        <v>83.214464787382298</v>
      </c>
    </row>
    <row r="168" spans="1:6" ht="12.75" customHeight="1" x14ac:dyDescent="0.2">
      <c r="A168" s="63">
        <v>3213</v>
      </c>
      <c r="B168" s="64" t="s">
        <v>338</v>
      </c>
      <c r="C168" s="247" t="s">
        <v>339</v>
      </c>
      <c r="D168" s="194">
        <v>3867.67</v>
      </c>
      <c r="E168" s="194">
        <v>5078.8900000000003</v>
      </c>
      <c r="F168" s="45">
        <f t="shared" si="26"/>
        <v>131.31652907305951</v>
      </c>
    </row>
    <row r="169" spans="1:6" ht="12.75" customHeight="1" x14ac:dyDescent="0.2">
      <c r="A169" s="63">
        <v>3214</v>
      </c>
      <c r="B169" s="64" t="s">
        <v>340</v>
      </c>
      <c r="C169" s="247" t="s">
        <v>341</v>
      </c>
      <c r="D169" s="194">
        <v>320.39</v>
      </c>
      <c r="E169" s="194">
        <v>7367.28</v>
      </c>
      <c r="F169" s="45">
        <f t="shared" si="26"/>
        <v>2299.4725178688473</v>
      </c>
    </row>
    <row r="170" spans="1:6" ht="12.75" customHeight="1" x14ac:dyDescent="0.2">
      <c r="A170" s="63">
        <v>322</v>
      </c>
      <c r="B170" s="64" t="s">
        <v>342</v>
      </c>
      <c r="C170" s="247" t="s">
        <v>343</v>
      </c>
      <c r="D170" s="60">
        <f t="shared" ref="D170:E170" si="34">SUM(D171:D177)</f>
        <v>247129.46</v>
      </c>
      <c r="E170" s="60">
        <f t="shared" si="34"/>
        <v>237968.81</v>
      </c>
      <c r="F170" s="45">
        <f t="shared" si="26"/>
        <v>96.293177672949241</v>
      </c>
    </row>
    <row r="171" spans="1:6" ht="12.75" customHeight="1" x14ac:dyDescent="0.2">
      <c r="A171" s="63">
        <v>3221</v>
      </c>
      <c r="B171" s="64" t="s">
        <v>344</v>
      </c>
      <c r="C171" s="247" t="s">
        <v>345</v>
      </c>
      <c r="D171" s="194">
        <v>35230.639999999999</v>
      </c>
      <c r="E171" s="194">
        <v>35512.160000000003</v>
      </c>
      <c r="F171" s="45">
        <f t="shared" si="26"/>
        <v>100.79907716692063</v>
      </c>
    </row>
    <row r="172" spans="1:6" ht="12.75" customHeight="1" x14ac:dyDescent="0.2">
      <c r="A172" s="63">
        <v>3222</v>
      </c>
      <c r="B172" s="64" t="s">
        <v>346</v>
      </c>
      <c r="C172" s="247" t="s">
        <v>347</v>
      </c>
      <c r="D172" s="194">
        <v>79308.33</v>
      </c>
      <c r="E172" s="194">
        <v>63784.31</v>
      </c>
      <c r="F172" s="45">
        <f t="shared" si="26"/>
        <v>80.425738380823304</v>
      </c>
    </row>
    <row r="173" spans="1:6" ht="12.75" customHeight="1" x14ac:dyDescent="0.2">
      <c r="A173" s="63">
        <v>3223</v>
      </c>
      <c r="B173" s="65" t="s">
        <v>348</v>
      </c>
      <c r="C173" s="247" t="s">
        <v>349</v>
      </c>
      <c r="D173" s="194">
        <v>119265.68</v>
      </c>
      <c r="E173" s="194">
        <v>125533.34</v>
      </c>
      <c r="F173" s="45">
        <f t="shared" si="26"/>
        <v>105.25520837176295</v>
      </c>
    </row>
    <row r="174" spans="1:6" ht="12.75" customHeight="1" x14ac:dyDescent="0.2">
      <c r="A174" s="63">
        <v>3224</v>
      </c>
      <c r="B174" s="65" t="s">
        <v>350</v>
      </c>
      <c r="C174" s="247" t="s">
        <v>351</v>
      </c>
      <c r="D174" s="194">
        <v>1830.59</v>
      </c>
      <c r="E174" s="194">
        <v>3424.7</v>
      </c>
      <c r="F174" s="45">
        <f t="shared" si="26"/>
        <v>187.08176052529512</v>
      </c>
    </row>
    <row r="175" spans="1:6" ht="12.75" customHeight="1" x14ac:dyDescent="0.2">
      <c r="A175" s="63">
        <v>3225</v>
      </c>
      <c r="B175" s="65" t="s">
        <v>352</v>
      </c>
      <c r="C175" s="247" t="s">
        <v>353</v>
      </c>
      <c r="D175" s="194">
        <v>11494.22</v>
      </c>
      <c r="E175" s="194">
        <v>9138.2999999999993</v>
      </c>
      <c r="F175" s="45">
        <f t="shared" si="26"/>
        <v>79.503437379830899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576</v>
      </c>
      <c r="F177" s="45" t="str">
        <f t="shared" si="26"/>
        <v>-</v>
      </c>
    </row>
    <row r="178" spans="1:6" ht="12.75" customHeight="1" x14ac:dyDescent="0.2">
      <c r="A178" s="63">
        <v>323</v>
      </c>
      <c r="B178" s="65" t="s">
        <v>358</v>
      </c>
      <c r="C178" s="247" t="s">
        <v>359</v>
      </c>
      <c r="D178" s="60">
        <f t="shared" ref="D178:E178" si="35">SUM(D179:D187)</f>
        <v>2642979.62</v>
      </c>
      <c r="E178" s="60">
        <f t="shared" si="35"/>
        <v>3101950.3800000008</v>
      </c>
      <c r="F178" s="45">
        <f t="shared" si="26"/>
        <v>117.36565641773662</v>
      </c>
    </row>
    <row r="179" spans="1:6" ht="12.75" customHeight="1" x14ac:dyDescent="0.2">
      <c r="A179" s="63">
        <v>3231</v>
      </c>
      <c r="B179" s="65" t="s">
        <v>360</v>
      </c>
      <c r="C179" s="247" t="s">
        <v>361</v>
      </c>
      <c r="D179" s="194">
        <v>70947.960000000006</v>
      </c>
      <c r="E179" s="194">
        <v>84085.33</v>
      </c>
      <c r="F179" s="45">
        <f t="shared" si="26"/>
        <v>118.51691014089762</v>
      </c>
    </row>
    <row r="180" spans="1:6" ht="12.75" customHeight="1" x14ac:dyDescent="0.2">
      <c r="A180" s="63">
        <v>3232</v>
      </c>
      <c r="B180" s="65" t="s">
        <v>362</v>
      </c>
      <c r="C180" s="247" t="s">
        <v>363</v>
      </c>
      <c r="D180" s="194">
        <v>135588.84</v>
      </c>
      <c r="E180" s="194">
        <v>88355.56</v>
      </c>
      <c r="F180" s="45">
        <f t="shared" si="26"/>
        <v>65.164330633701113</v>
      </c>
    </row>
    <row r="181" spans="1:6" ht="12.75" customHeight="1" x14ac:dyDescent="0.2">
      <c r="A181" s="63">
        <v>3233</v>
      </c>
      <c r="B181" s="65" t="s">
        <v>364</v>
      </c>
      <c r="C181" s="247" t="s">
        <v>365</v>
      </c>
      <c r="D181" s="194">
        <v>18825.11</v>
      </c>
      <c r="E181" s="194">
        <v>28048.1</v>
      </c>
      <c r="F181" s="45">
        <f t="shared" si="26"/>
        <v>148.99302049231054</v>
      </c>
    </row>
    <row r="182" spans="1:6" ht="12.75" customHeight="1" x14ac:dyDescent="0.2">
      <c r="A182" s="63">
        <v>3234</v>
      </c>
      <c r="B182" s="65" t="s">
        <v>366</v>
      </c>
      <c r="C182" s="247" t="s">
        <v>367</v>
      </c>
      <c r="D182" s="194">
        <v>1761069.59</v>
      </c>
      <c r="E182" s="194">
        <v>1953271.46</v>
      </c>
      <c r="F182" s="45">
        <f t="shared" si="26"/>
        <v>110.91392816566663</v>
      </c>
    </row>
    <row r="183" spans="1:6" ht="12.75" customHeight="1" x14ac:dyDescent="0.2">
      <c r="A183" s="63">
        <v>3235</v>
      </c>
      <c r="B183" s="64" t="s">
        <v>368</v>
      </c>
      <c r="C183" s="247" t="s">
        <v>369</v>
      </c>
      <c r="D183" s="194">
        <v>27663.759999999998</v>
      </c>
      <c r="E183" s="194">
        <v>30734.240000000002</v>
      </c>
      <c r="F183" s="45">
        <f t="shared" si="26"/>
        <v>111.0992865756499</v>
      </c>
    </row>
    <row r="184" spans="1:6" ht="12.75" customHeight="1" x14ac:dyDescent="0.2">
      <c r="A184" s="63">
        <v>3236</v>
      </c>
      <c r="B184" s="64" t="s">
        <v>370</v>
      </c>
      <c r="C184" s="247" t="s">
        <v>371</v>
      </c>
      <c r="D184" s="194">
        <v>21574.69</v>
      </c>
      <c r="E184" s="194">
        <v>22503.85</v>
      </c>
      <c r="F184" s="45">
        <f t="shared" si="26"/>
        <v>104.30671309761577</v>
      </c>
    </row>
    <row r="185" spans="1:6" ht="12.75" customHeight="1" x14ac:dyDescent="0.2">
      <c r="A185" s="63">
        <v>3237</v>
      </c>
      <c r="B185" s="64" t="s">
        <v>372</v>
      </c>
      <c r="C185" s="247" t="s">
        <v>373</v>
      </c>
      <c r="D185" s="194">
        <v>130497.32</v>
      </c>
      <c r="E185" s="194">
        <v>164495.41</v>
      </c>
      <c r="F185" s="45">
        <f t="shared" si="26"/>
        <v>126.0527112740706</v>
      </c>
    </row>
    <row r="186" spans="1:6" ht="12.75" customHeight="1" x14ac:dyDescent="0.2">
      <c r="A186" s="63">
        <v>3238</v>
      </c>
      <c r="B186" s="64" t="s">
        <v>374</v>
      </c>
      <c r="C186" s="247" t="s">
        <v>375</v>
      </c>
      <c r="D186" s="194">
        <v>66572.820000000007</v>
      </c>
      <c r="E186" s="194">
        <v>76262.95</v>
      </c>
      <c r="F186" s="45">
        <f t="shared" si="26"/>
        <v>114.55568503782774</v>
      </c>
    </row>
    <row r="187" spans="1:6" ht="12.75" customHeight="1" x14ac:dyDescent="0.2">
      <c r="A187" s="63">
        <v>3239</v>
      </c>
      <c r="B187" s="64" t="s">
        <v>376</v>
      </c>
      <c r="C187" s="247" t="s">
        <v>377</v>
      </c>
      <c r="D187" s="194">
        <v>410239.53</v>
      </c>
      <c r="E187" s="194">
        <v>654193.48</v>
      </c>
      <c r="F187" s="45">
        <f t="shared" si="26"/>
        <v>159.46622208737415</v>
      </c>
    </row>
    <row r="188" spans="1:6" ht="12.75" customHeight="1" x14ac:dyDescent="0.2">
      <c r="A188" s="63">
        <v>324</v>
      </c>
      <c r="B188" s="64" t="s">
        <v>378</v>
      </c>
      <c r="C188" s="247" t="s">
        <v>379</v>
      </c>
      <c r="D188" s="194">
        <v>37351.730000000003</v>
      </c>
      <c r="E188" s="194">
        <v>27081.79</v>
      </c>
      <c r="F188" s="45">
        <f t="shared" si="26"/>
        <v>72.504780903053216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77477.7</v>
      </c>
      <c r="E194" s="60">
        <f t="shared" si="36"/>
        <v>97833.09</v>
      </c>
      <c r="F194" s="45">
        <f t="shared" si="26"/>
        <v>126.27257907759264</v>
      </c>
    </row>
    <row r="195" spans="1:6" ht="12.75" customHeight="1" x14ac:dyDescent="0.2">
      <c r="A195" s="63">
        <v>3291</v>
      </c>
      <c r="B195" s="183" t="s">
        <v>392</v>
      </c>
      <c r="C195" s="247" t="s">
        <v>393</v>
      </c>
      <c r="D195" s="194">
        <v>16407.21</v>
      </c>
      <c r="E195" s="194">
        <v>12308.14</v>
      </c>
      <c r="F195" s="45">
        <f t="shared" si="26"/>
        <v>75.016654263582907</v>
      </c>
    </row>
    <row r="196" spans="1:6" ht="12.75" customHeight="1" x14ac:dyDescent="0.2">
      <c r="A196" s="63">
        <v>3292</v>
      </c>
      <c r="B196" s="64" t="s">
        <v>394</v>
      </c>
      <c r="C196" s="247" t="s">
        <v>395</v>
      </c>
      <c r="D196" s="194">
        <v>5810.98</v>
      </c>
      <c r="E196" s="194">
        <v>10069.450000000001</v>
      </c>
      <c r="F196" s="45">
        <f t="shared" si="26"/>
        <v>173.28316394136621</v>
      </c>
    </row>
    <row r="197" spans="1:6" ht="12.75" customHeight="1" x14ac:dyDescent="0.2">
      <c r="A197" s="63">
        <v>3293</v>
      </c>
      <c r="B197" s="64" t="s">
        <v>396</v>
      </c>
      <c r="C197" s="247" t="s">
        <v>397</v>
      </c>
      <c r="D197" s="194">
        <v>20752.91</v>
      </c>
      <c r="E197" s="194">
        <v>26679.439999999999</v>
      </c>
      <c r="F197" s="45">
        <f t="shared" si="26"/>
        <v>128.55758541814134</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30516.59</v>
      </c>
      <c r="E199" s="194">
        <v>32491.91</v>
      </c>
      <c r="F199" s="45">
        <f t="shared" si="26"/>
        <v>106.47293816248802</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3990.01</v>
      </c>
      <c r="E201" s="194">
        <v>16284.15</v>
      </c>
      <c r="F201" s="45">
        <f t="shared" si="26"/>
        <v>408.1230372856208</v>
      </c>
    </row>
    <row r="202" spans="1:6" ht="12.75" customHeight="1" x14ac:dyDescent="0.2">
      <c r="A202" s="63">
        <v>34</v>
      </c>
      <c r="B202" s="183" t="s">
        <v>406</v>
      </c>
      <c r="C202" s="247" t="s">
        <v>407</v>
      </c>
      <c r="D202" s="60">
        <f t="shared" ref="D202:E202" si="37">D203+D208+D216</f>
        <v>40975.69</v>
      </c>
      <c r="E202" s="60">
        <f t="shared" si="37"/>
        <v>39776.229999999996</v>
      </c>
      <c r="F202" s="45">
        <f t="shared" si="26"/>
        <v>97.072752161098435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40975.69</v>
      </c>
      <c r="E216" s="60">
        <f t="shared" si="40"/>
        <v>39776.229999999996</v>
      </c>
      <c r="F216" s="45">
        <f t="shared" si="26"/>
        <v>97.072752161098435</v>
      </c>
    </row>
    <row r="217" spans="1:6" ht="12.75" customHeight="1" x14ac:dyDescent="0.2">
      <c r="A217" s="63">
        <v>3431</v>
      </c>
      <c r="B217" s="182" t="s">
        <v>436</v>
      </c>
      <c r="C217" s="247" t="s">
        <v>437</v>
      </c>
      <c r="D217" s="194">
        <v>17309.400000000001</v>
      </c>
      <c r="E217" s="194">
        <v>19544.080000000002</v>
      </c>
      <c r="F217" s="45">
        <f t="shared" si="26"/>
        <v>112.91021063699493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7153.85</v>
      </c>
      <c r="E219" s="194">
        <v>100.78</v>
      </c>
      <c r="F219" s="45">
        <f t="shared" si="26"/>
        <v>1.4087519307785317</v>
      </c>
    </row>
    <row r="220" spans="1:6" ht="12.75" customHeight="1" x14ac:dyDescent="0.2">
      <c r="A220" s="63">
        <v>3434</v>
      </c>
      <c r="B220" s="65" t="s">
        <v>442</v>
      </c>
      <c r="C220" s="247" t="s">
        <v>443</v>
      </c>
      <c r="D220" s="194">
        <v>16512.439999999999</v>
      </c>
      <c r="E220" s="194">
        <v>20131.37</v>
      </c>
      <c r="F220" s="45">
        <f t="shared" si="26"/>
        <v>121.91638546453463</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11504.8</v>
      </c>
      <c r="E230" s="60">
        <f>E231+E234+E237+E242+E246+E250+E254+E257</f>
        <v>19917.080000000002</v>
      </c>
      <c r="F230" s="45">
        <f t="shared" ref="F230:F245" si="44">IF(D230&lt;&gt;0,IF(E230/D230&gt;=100,"&gt;&gt;100",E230/D230*100),"-")</f>
        <v>173.11974132535988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3265.57</v>
      </c>
      <c r="E237" s="60">
        <f t="shared" si="47"/>
        <v>8777.36</v>
      </c>
      <c r="F237" s="45">
        <f t="shared" si="44"/>
        <v>268.78492881793989</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3265.57</v>
      </c>
      <c r="E239" s="194">
        <v>8777.36</v>
      </c>
      <c r="F239" s="45">
        <f t="shared" si="44"/>
        <v>268.78492881793989</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8239.23</v>
      </c>
      <c r="E246" s="60">
        <f t="shared" si="48"/>
        <v>11139.72</v>
      </c>
      <c r="F246" s="45">
        <f t="shared" ref="F246:F249" si="49">IF(D246&lt;&gt;0,IF(E246/D246&gt;=100,"&gt;&gt;100",E246/D246*100),"-")</f>
        <v>135.20341099835787</v>
      </c>
    </row>
    <row r="247" spans="1:6" ht="12.75" customHeight="1" x14ac:dyDescent="0.2">
      <c r="A247" s="63" t="s">
        <v>493</v>
      </c>
      <c r="B247" s="64" t="s">
        <v>494</v>
      </c>
      <c r="C247" s="247" t="s">
        <v>493</v>
      </c>
      <c r="D247" s="194">
        <v>8239.23</v>
      </c>
      <c r="E247" s="194">
        <v>11139.72</v>
      </c>
      <c r="F247" s="45">
        <f t="shared" si="49"/>
        <v>135.20341099835787</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297973.56</v>
      </c>
      <c r="E262" s="60">
        <f t="shared" si="55"/>
        <v>1934121.18</v>
      </c>
      <c r="F262" s="45">
        <f t="shared" ref="F262:F268" si="56">IF(D262&lt;&gt;0,IF(E262/D262&gt;=100,"&gt;&gt;100",E262/D262*100),"-")</f>
        <v>649.09154355842838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297973.56</v>
      </c>
      <c r="E269" s="60">
        <f t="shared" si="58"/>
        <v>1934121.18</v>
      </c>
      <c r="F269" s="45">
        <f t="shared" ref="F269:F272" si="59">IF(D269&lt;&gt;0,IF(E269/D269&gt;=100,"&gt;&gt;100",E269/D269*100),"-")</f>
        <v>649.09154355842838</v>
      </c>
    </row>
    <row r="270" spans="1:6" ht="12.75" customHeight="1" x14ac:dyDescent="0.2">
      <c r="A270" s="63">
        <v>3721</v>
      </c>
      <c r="B270" s="65" t="s">
        <v>533</v>
      </c>
      <c r="C270" s="247" t="s">
        <v>534</v>
      </c>
      <c r="D270" s="194">
        <v>231569.53</v>
      </c>
      <c r="E270" s="194">
        <v>1866044.02</v>
      </c>
      <c r="F270" s="45">
        <f t="shared" si="59"/>
        <v>805.82450549517455</v>
      </c>
    </row>
    <row r="271" spans="1:6" ht="12.75" customHeight="1" x14ac:dyDescent="0.2">
      <c r="A271" s="63">
        <v>3722</v>
      </c>
      <c r="B271" s="65" t="s">
        <v>535</v>
      </c>
      <c r="C271" s="247" t="s">
        <v>536</v>
      </c>
      <c r="D271" s="194">
        <v>66404.03</v>
      </c>
      <c r="E271" s="194">
        <v>68077.16</v>
      </c>
      <c r="F271" s="45">
        <f t="shared" si="59"/>
        <v>102.51962117359443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236691.93</v>
      </c>
      <c r="E273" s="60">
        <f t="shared" si="60"/>
        <v>548552.71</v>
      </c>
      <c r="F273" s="45">
        <f t="shared" ref="F273:F277" si="61">IF(D273&lt;&gt;0,IF(E273/D273&gt;=100,"&gt;&gt;100",E273/D273*100),"-")</f>
        <v>231.75809585058519</v>
      </c>
    </row>
    <row r="274" spans="1:6" ht="12.75" customHeight="1" x14ac:dyDescent="0.2">
      <c r="A274" s="63">
        <v>381</v>
      </c>
      <c r="B274" s="64" t="s">
        <v>541</v>
      </c>
      <c r="C274" s="247" t="s">
        <v>542</v>
      </c>
      <c r="D274" s="60">
        <f t="shared" ref="D274:E274" si="62">SUM(D275:D277)</f>
        <v>48612.5</v>
      </c>
      <c r="E274" s="60">
        <f t="shared" si="62"/>
        <v>242124</v>
      </c>
      <c r="F274" s="45">
        <f t="shared" si="61"/>
        <v>498.06942658781173</v>
      </c>
    </row>
    <row r="275" spans="1:6" ht="12.75" customHeight="1" x14ac:dyDescent="0.2">
      <c r="A275" s="63">
        <v>3811</v>
      </c>
      <c r="B275" s="64" t="s">
        <v>543</v>
      </c>
      <c r="C275" s="247" t="s">
        <v>544</v>
      </c>
      <c r="D275" s="194">
        <v>48612.5</v>
      </c>
      <c r="E275" s="194">
        <v>242124</v>
      </c>
      <c r="F275" s="45">
        <f t="shared" si="61"/>
        <v>498.06942658781173</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70000</v>
      </c>
      <c r="F278" s="45" t="str">
        <f t="shared" ref="F278:F282" si="64">IF(D278&lt;&gt;0,IF(E278/D278&gt;=100,"&gt;&gt;100",E278/D278*100),"-")</f>
        <v>-</v>
      </c>
    </row>
    <row r="279" spans="1:6" ht="12.75" customHeight="1" x14ac:dyDescent="0.2">
      <c r="A279" s="63">
        <v>3821</v>
      </c>
      <c r="B279" s="64" t="s">
        <v>551</v>
      </c>
      <c r="C279" s="247" t="s">
        <v>552</v>
      </c>
      <c r="D279" s="194">
        <v>0</v>
      </c>
      <c r="E279" s="194">
        <v>70000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188079.43</v>
      </c>
      <c r="E289" s="60">
        <f t="shared" si="67"/>
        <v>236428.71</v>
      </c>
      <c r="F289" s="45">
        <f t="shared" si="66"/>
        <v>125.70684098734242</v>
      </c>
    </row>
    <row r="290" spans="1:6" ht="24" x14ac:dyDescent="0.2">
      <c r="A290" s="63">
        <v>3861</v>
      </c>
      <c r="B290" s="64" t="s">
        <v>572</v>
      </c>
      <c r="C290" s="247" t="s">
        <v>573</v>
      </c>
      <c r="D290" s="194">
        <v>0</v>
      </c>
      <c r="E290" s="194">
        <v>62739.44</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188079.43</v>
      </c>
      <c r="E294" s="194">
        <v>173689.27</v>
      </c>
      <c r="F294" s="45">
        <f t="shared" si="66"/>
        <v>92.34889216752731</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4387199.74</v>
      </c>
      <c r="E299" s="60">
        <f>E152-E297+E298</f>
        <v>7249825.790000001</v>
      </c>
      <c r="F299" s="45">
        <f t="shared" si="68"/>
        <v>165.24950354779153</v>
      </c>
    </row>
    <row r="300" spans="1:6" ht="12.75" customHeight="1" x14ac:dyDescent="0.2">
      <c r="A300" s="63" t="s">
        <v>582</v>
      </c>
      <c r="B300" s="64" t="s">
        <v>593</v>
      </c>
      <c r="C300" s="247" t="s">
        <v>594</v>
      </c>
      <c r="D300" s="60">
        <f>IF(D6&gt;=D299,D6-D299,0)</f>
        <v>2442183.7299999995</v>
      </c>
      <c r="E300" s="60">
        <f>IF(E6&gt;=E299,E6-E299,0)</f>
        <v>949481.09999999963</v>
      </c>
      <c r="F300" s="45">
        <f t="shared" si="68"/>
        <v>38.878364814919138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6490167.1399999997</v>
      </c>
      <c r="E302" s="194">
        <v>6224939.7300000004</v>
      </c>
      <c r="F302" s="45">
        <f t="shared" si="68"/>
        <v>95.913396307386947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2215882.08</v>
      </c>
      <c r="E304" s="194">
        <v>2316484.6</v>
      </c>
      <c r="F304" s="45">
        <f t="shared" si="68"/>
        <v>104.54006650028957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5455</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5455</v>
      </c>
      <c r="E321" s="60">
        <f t="shared" si="76"/>
        <v>0</v>
      </c>
      <c r="F321" s="45">
        <f t="shared" si="72"/>
        <v>0</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5455</v>
      </c>
      <c r="E336" s="60">
        <f t="shared" si="79"/>
        <v>0</v>
      </c>
      <c r="F336" s="45">
        <f t="shared" si="72"/>
        <v>0</v>
      </c>
    </row>
    <row r="337" spans="1:6" ht="12.75" customHeight="1" x14ac:dyDescent="0.2">
      <c r="A337" s="63">
        <v>7231</v>
      </c>
      <c r="B337" s="64" t="s">
        <v>666</v>
      </c>
      <c r="C337" s="247" t="s">
        <v>667</v>
      </c>
      <c r="D337" s="194">
        <v>5455</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672669.16999999993</v>
      </c>
      <c r="E360" s="60">
        <f t="shared" si="86"/>
        <v>2456612.9700000002</v>
      </c>
      <c r="F360" s="45">
        <f t="shared" si="72"/>
        <v>365.20374049549503</v>
      </c>
    </row>
    <row r="361" spans="1:6" ht="12.75" customHeight="1" x14ac:dyDescent="0.2">
      <c r="A361" s="63">
        <v>41</v>
      </c>
      <c r="B361" s="64" t="s">
        <v>714</v>
      </c>
      <c r="C361" s="247" t="s">
        <v>715</v>
      </c>
      <c r="D361" s="60">
        <f t="shared" ref="D361:E361" si="87">D362+D366</f>
        <v>0</v>
      </c>
      <c r="E361" s="60">
        <f t="shared" si="87"/>
        <v>326795.5</v>
      </c>
      <c r="F361" s="45" t="str">
        <f t="shared" si="72"/>
        <v>-</v>
      </c>
    </row>
    <row r="362" spans="1:6" ht="12.75" customHeight="1" x14ac:dyDescent="0.2">
      <c r="A362" s="63">
        <v>411</v>
      </c>
      <c r="B362" s="64" t="s">
        <v>716</v>
      </c>
      <c r="C362" s="247" t="s">
        <v>717</v>
      </c>
      <c r="D362" s="60">
        <f t="shared" ref="D362:E362" si="88">SUM(D363:D365)</f>
        <v>0</v>
      </c>
      <c r="E362" s="60">
        <f t="shared" si="88"/>
        <v>297800</v>
      </c>
      <c r="F362" s="45" t="str">
        <f t="shared" si="72"/>
        <v>-</v>
      </c>
    </row>
    <row r="363" spans="1:6" ht="12.75" customHeight="1" x14ac:dyDescent="0.2">
      <c r="A363" s="63">
        <v>4111</v>
      </c>
      <c r="B363" s="64" t="s">
        <v>614</v>
      </c>
      <c r="C363" s="247" t="s">
        <v>718</v>
      </c>
      <c r="D363" s="194">
        <v>0</v>
      </c>
      <c r="E363" s="194">
        <v>297800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28995.5</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28995.5</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650104.16999999993</v>
      </c>
      <c r="E373" s="60">
        <f t="shared" si="90"/>
        <v>2113610.91</v>
      </c>
      <c r="F373" s="45">
        <f t="shared" si="72"/>
        <v>325.11880519086662</v>
      </c>
    </row>
    <row r="374" spans="1:6" ht="12.75" customHeight="1" x14ac:dyDescent="0.2">
      <c r="A374" s="63">
        <v>421</v>
      </c>
      <c r="B374" s="64" t="s">
        <v>732</v>
      </c>
      <c r="C374" s="247" t="s">
        <v>733</v>
      </c>
      <c r="D374" s="60">
        <f t="shared" ref="D374:E374" si="91">SUM(D375:D378)</f>
        <v>574814.86</v>
      </c>
      <c r="E374" s="60">
        <f t="shared" si="91"/>
        <v>1963943.45</v>
      </c>
      <c r="F374" s="45">
        <f t="shared" si="72"/>
        <v>341.66539292321005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574814.86</v>
      </c>
      <c r="E378" s="194">
        <v>1963943.45</v>
      </c>
      <c r="F378" s="45">
        <f t="shared" si="72"/>
        <v>341.66539292321005</v>
      </c>
    </row>
    <row r="379" spans="1:6" ht="12.75" customHeight="1" x14ac:dyDescent="0.2">
      <c r="A379" s="63">
        <v>422</v>
      </c>
      <c r="B379" s="64" t="s">
        <v>738</v>
      </c>
      <c r="C379" s="247" t="s">
        <v>739</v>
      </c>
      <c r="D379" s="60">
        <f t="shared" ref="D379:E379" si="92">SUM(D380:D387)</f>
        <v>33691.81</v>
      </c>
      <c r="E379" s="60">
        <f t="shared" si="92"/>
        <v>85745.47</v>
      </c>
      <c r="F379" s="45">
        <f t="shared" si="72"/>
        <v>254.49944660141441</v>
      </c>
    </row>
    <row r="380" spans="1:6" ht="12.75" customHeight="1" x14ac:dyDescent="0.2">
      <c r="A380" s="63">
        <v>4221</v>
      </c>
      <c r="B380" s="64" t="s">
        <v>648</v>
      </c>
      <c r="C380" s="247" t="s">
        <v>740</v>
      </c>
      <c r="D380" s="194">
        <v>11533.93</v>
      </c>
      <c r="E380" s="194">
        <v>9302.0499999999993</v>
      </c>
      <c r="F380" s="45">
        <f t="shared" si="72"/>
        <v>80.64944039022258</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2856</v>
      </c>
      <c r="E382" s="194">
        <v>13115</v>
      </c>
      <c r="F382" s="45">
        <f t="shared" si="72"/>
        <v>459.20868347338939</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19301.88</v>
      </c>
      <c r="E386" s="194">
        <v>63328.42</v>
      </c>
      <c r="F386" s="45">
        <f t="shared" si="72"/>
        <v>328.09456902643677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49966.99</v>
      </c>
      <c r="F388" s="45" t="str">
        <f t="shared" si="72"/>
        <v>-</v>
      </c>
    </row>
    <row r="389" spans="1:6" ht="12.75" customHeight="1" x14ac:dyDescent="0.2">
      <c r="A389" s="63">
        <v>4231</v>
      </c>
      <c r="B389" s="64" t="s">
        <v>666</v>
      </c>
      <c r="C389" s="247" t="s">
        <v>751</v>
      </c>
      <c r="D389" s="194">
        <v>0</v>
      </c>
      <c r="E389" s="194">
        <v>49966.99</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41597.5</v>
      </c>
      <c r="E401" s="60">
        <f t="shared" si="96"/>
        <v>13955</v>
      </c>
      <c r="F401" s="45">
        <f t="shared" si="72"/>
        <v>33.547689164012262</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16117.5</v>
      </c>
      <c r="E404" s="194">
        <v>0</v>
      </c>
      <c r="F404" s="45">
        <f t="shared" si="72"/>
        <v>0</v>
      </c>
    </row>
    <row r="405" spans="1:6" ht="12.75" customHeight="1" x14ac:dyDescent="0.2">
      <c r="A405" s="63">
        <v>4264</v>
      </c>
      <c r="B405" s="64" t="s">
        <v>698</v>
      </c>
      <c r="C405" s="247" t="s">
        <v>772</v>
      </c>
      <c r="D405" s="194">
        <v>25480</v>
      </c>
      <c r="E405" s="194">
        <v>13955</v>
      </c>
      <c r="F405" s="45">
        <f t="shared" si="72"/>
        <v>54.768445839874417</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22565</v>
      </c>
      <c r="E412" s="60">
        <f t="shared" si="100"/>
        <v>16206.56</v>
      </c>
      <c r="F412" s="45">
        <f t="shared" si="72"/>
        <v>71.821670729005092</v>
      </c>
    </row>
    <row r="413" spans="1:6" ht="12.75" customHeight="1" x14ac:dyDescent="0.2">
      <c r="A413" s="63">
        <v>451</v>
      </c>
      <c r="B413" s="64" t="s">
        <v>785</v>
      </c>
      <c r="C413" s="247" t="s">
        <v>786</v>
      </c>
      <c r="D413" s="194">
        <v>22565</v>
      </c>
      <c r="E413" s="194">
        <v>16206.56</v>
      </c>
      <c r="F413" s="45">
        <f t="shared" si="72"/>
        <v>71.821670729005092</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667214.16999999993</v>
      </c>
      <c r="E418" s="60">
        <f t="shared" si="102"/>
        <v>2456612.9700000002</v>
      </c>
      <c r="F418" s="45">
        <f t="shared" si="72"/>
        <v>368.18956797635167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2040196.97</v>
      </c>
      <c r="E420" s="194">
        <v>0</v>
      </c>
      <c r="F420" s="45">
        <f t="shared" si="72"/>
        <v>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6834838.4699999997</v>
      </c>
      <c r="E422" s="60">
        <f>E6+E308</f>
        <v>8199306.8900000006</v>
      </c>
      <c r="F422" s="45">
        <f t="shared" si="72"/>
        <v>119.96343331285782</v>
      </c>
    </row>
    <row r="423" spans="1:6" ht="12.75" customHeight="1" x14ac:dyDescent="0.2">
      <c r="A423" s="63" t="s">
        <v>582</v>
      </c>
      <c r="B423" s="64" t="s">
        <v>805</v>
      </c>
      <c r="C423" s="247" t="s">
        <v>806</v>
      </c>
      <c r="D423" s="60">
        <f t="shared" ref="D423:E423" si="103">D299+D360</f>
        <v>5059868.91</v>
      </c>
      <c r="E423" s="60">
        <f t="shared" si="103"/>
        <v>9706438.7600000016</v>
      </c>
      <c r="F423" s="45">
        <f t="shared" si="72"/>
        <v>191.83182277344812</v>
      </c>
    </row>
    <row r="424" spans="1:6" ht="12.75" customHeight="1" x14ac:dyDescent="0.2">
      <c r="A424" s="63" t="s">
        <v>582</v>
      </c>
      <c r="B424" s="64" t="s">
        <v>807</v>
      </c>
      <c r="C424" s="247" t="s">
        <v>808</v>
      </c>
      <c r="D424" s="60">
        <f t="shared" ref="D424:E424" si="104">IF(D422&gt;=D423,D422-D423,0)</f>
        <v>1774969.5599999996</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1507131.870000001</v>
      </c>
      <c r="F425" s="45" t="str">
        <f t="shared" si="72"/>
        <v>-</v>
      </c>
    </row>
    <row r="426" spans="1:6" ht="12.75" customHeight="1" x14ac:dyDescent="0.2">
      <c r="A426" s="251" t="s">
        <v>811</v>
      </c>
      <c r="B426" s="183" t="s">
        <v>812</v>
      </c>
      <c r="C426" s="252" t="s">
        <v>813</v>
      </c>
      <c r="D426" s="60">
        <f t="shared" ref="D426:E426" si="106">IF(D302-D303+D419-D420&gt;=0,D302-D303+D419-D420,0)</f>
        <v>4449970.17</v>
      </c>
      <c r="E426" s="60">
        <f t="shared" si="106"/>
        <v>6224939.7300000004</v>
      </c>
      <c r="F426" s="45">
        <f t="shared" si="72"/>
        <v>139.88722378334506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2215882.08</v>
      </c>
      <c r="E428" s="81">
        <f t="shared" si="108"/>
        <v>2316484.6</v>
      </c>
      <c r="F428" s="61">
        <f t="shared" si="72"/>
        <v>104.54006650028957</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400000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400000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400000</v>
      </c>
      <c r="F589" s="45" t="str">
        <f t="shared" si="109"/>
        <v>-</v>
      </c>
    </row>
    <row r="590" spans="1:6" ht="12.75" customHeight="1" x14ac:dyDescent="0.2">
      <c r="A590" s="63">
        <v>5321</v>
      </c>
      <c r="B590" s="65" t="s">
        <v>1132</v>
      </c>
      <c r="C590" s="247" t="s">
        <v>1133</v>
      </c>
      <c r="D590" s="194">
        <v>0</v>
      </c>
      <c r="E590" s="194">
        <v>400000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400000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6834838.4699999997</v>
      </c>
      <c r="E643" s="60">
        <f>E422+E430</f>
        <v>8199306.8900000006</v>
      </c>
      <c r="F643" s="45">
        <f t="shared" si="109"/>
        <v>119.96343331285782</v>
      </c>
    </row>
    <row r="644" spans="1:6" ht="12.75" customHeight="1" x14ac:dyDescent="0.2">
      <c r="A644" s="63" t="s">
        <v>582</v>
      </c>
      <c r="B644" s="64" t="s">
        <v>1238</v>
      </c>
      <c r="C644" s="247" t="s">
        <v>1239</v>
      </c>
      <c r="D644" s="60">
        <f>D423+D535</f>
        <v>5059868.91</v>
      </c>
      <c r="E644" s="60">
        <f>E423+E535</f>
        <v>10106438.760000002</v>
      </c>
      <c r="F644" s="45">
        <f t="shared" si="109"/>
        <v>199.73716591800007</v>
      </c>
    </row>
    <row r="645" spans="1:6" ht="12.75" customHeight="1" x14ac:dyDescent="0.2">
      <c r="A645" s="63" t="s">
        <v>582</v>
      </c>
      <c r="B645" s="64" t="s">
        <v>1240</v>
      </c>
      <c r="C645" s="247" t="s">
        <v>1241</v>
      </c>
      <c r="D645" s="60">
        <f t="shared" ref="D645:E645" si="163">IF(D643&gt;=D644,D643-D644,0)</f>
        <v>1774969.5599999996</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1907131.870000001</v>
      </c>
      <c r="F646" s="45" t="str">
        <f t="shared" si="109"/>
        <v>-</v>
      </c>
    </row>
    <row r="647" spans="1:6" ht="24" x14ac:dyDescent="0.2">
      <c r="A647" s="251" t="s">
        <v>1244</v>
      </c>
      <c r="B647" s="64" t="s">
        <v>1245</v>
      </c>
      <c r="C647" s="252" t="s">
        <v>1244</v>
      </c>
      <c r="D647" s="60">
        <f>IF(D426-D427+D641-D642&gt;=0,D426-D427+D641-D642,0)</f>
        <v>4449970.17</v>
      </c>
      <c r="E647" s="60">
        <f>IF(E426-E427+E641-E642&gt;=0,E426-E427+E641-E642,0)</f>
        <v>6224939.7300000004</v>
      </c>
      <c r="F647" s="45">
        <f t="shared" si="109"/>
        <v>139.88722378334506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6224939.7299999995</v>
      </c>
      <c r="E649" s="60">
        <f t="shared" si="165"/>
        <v>4317807.8599999994</v>
      </c>
      <c r="F649" s="45">
        <f t="shared" si="109"/>
        <v>69.363046829049381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5814061.21</v>
      </c>
      <c r="E653" s="194">
        <v>6751109.7599999998</v>
      </c>
      <c r="F653" s="45">
        <f t="shared" ref="F653:F740" si="167">IF(D653&lt;&gt;0,IF(E653/D653&gt;=100,"&gt;&gt;100",E653/D653*100),"-")</f>
        <v>116.11693644346755</v>
      </c>
    </row>
    <row r="654" spans="1:6" ht="12.75" customHeight="1" x14ac:dyDescent="0.2">
      <c r="A654" s="63" t="s">
        <v>1257</v>
      </c>
      <c r="B654" s="64" t="s">
        <v>1258</v>
      </c>
      <c r="C654" s="247" t="s">
        <v>1257</v>
      </c>
      <c r="D654" s="194">
        <v>8744370.5299999993</v>
      </c>
      <c r="E654" s="194">
        <v>10530980.25</v>
      </c>
      <c r="F654" s="45">
        <f t="shared" si="167"/>
        <v>120.43154180018492</v>
      </c>
    </row>
    <row r="655" spans="1:6" ht="12.75" customHeight="1" x14ac:dyDescent="0.2">
      <c r="A655" s="63" t="s">
        <v>1259</v>
      </c>
      <c r="B655" s="64" t="s">
        <v>1260</v>
      </c>
      <c r="C655" s="247" t="s">
        <v>1259</v>
      </c>
      <c r="D655" s="194">
        <v>7807321.9800000004</v>
      </c>
      <c r="E655" s="194">
        <v>12420719.18</v>
      </c>
      <c r="F655" s="45">
        <f t="shared" si="167"/>
        <v>159.09064864774541</v>
      </c>
    </row>
    <row r="656" spans="1:6" ht="24" x14ac:dyDescent="0.2">
      <c r="A656" s="63">
        <v>11</v>
      </c>
      <c r="B656" s="64" t="s">
        <v>1261</v>
      </c>
      <c r="C656" s="247" t="s">
        <v>1262</v>
      </c>
      <c r="D656" s="60">
        <f t="shared" ref="D656:E656" si="168">+D653+D654-D655</f>
        <v>6751109.7599999979</v>
      </c>
      <c r="E656" s="60">
        <f t="shared" si="168"/>
        <v>4861370.8299999982</v>
      </c>
      <c r="F656" s="45">
        <f t="shared" si="167"/>
        <v>72.008469760088744</v>
      </c>
    </row>
    <row r="657" spans="1:6" ht="24" x14ac:dyDescent="0.2">
      <c r="A657" s="63" t="s">
        <v>582</v>
      </c>
      <c r="B657" s="64" t="s">
        <v>1263</v>
      </c>
      <c r="C657" s="247" t="s">
        <v>1264</v>
      </c>
      <c r="D657" s="253">
        <v>20</v>
      </c>
      <c r="E657" s="253">
        <v>20</v>
      </c>
      <c r="F657" s="45">
        <f t="shared" si="167"/>
        <v>100</v>
      </c>
    </row>
    <row r="658" spans="1:6" ht="24" x14ac:dyDescent="0.2">
      <c r="A658" s="63" t="s">
        <v>582</v>
      </c>
      <c r="B658" s="64" t="s">
        <v>1265</v>
      </c>
      <c r="C658" s="247" t="s">
        <v>1266</v>
      </c>
      <c r="D658" s="253">
        <v>17</v>
      </c>
      <c r="E658" s="253">
        <v>15</v>
      </c>
      <c r="F658" s="45">
        <f t="shared" si="167"/>
        <v>88.235294117647058</v>
      </c>
    </row>
    <row r="659" spans="1:6" ht="12.75" customHeight="1" x14ac:dyDescent="0.2">
      <c r="A659" s="63" t="s">
        <v>582</v>
      </c>
      <c r="B659" s="64" t="s">
        <v>1267</v>
      </c>
      <c r="C659" s="247" t="s">
        <v>1268</v>
      </c>
      <c r="D659" s="253">
        <v>20</v>
      </c>
      <c r="E659" s="253">
        <v>20</v>
      </c>
      <c r="F659" s="45">
        <f t="shared" si="167"/>
        <v>100</v>
      </c>
    </row>
    <row r="660" spans="1:6" ht="12.75" customHeight="1" x14ac:dyDescent="0.2">
      <c r="A660" s="63" t="s">
        <v>582</v>
      </c>
      <c r="B660" s="64" t="s">
        <v>1269</v>
      </c>
      <c r="C660" s="247" t="s">
        <v>1270</v>
      </c>
      <c r="D660" s="253">
        <v>16</v>
      </c>
      <c r="E660" s="253">
        <v>15</v>
      </c>
      <c r="F660" s="45">
        <f t="shared" si="167"/>
        <v>93.75</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1512800.27</v>
      </c>
      <c r="F663" s="71" t="str">
        <f t="shared" si="167"/>
        <v>-</v>
      </c>
    </row>
    <row r="664" spans="1:6" ht="12.75" customHeight="1" x14ac:dyDescent="0.2">
      <c r="A664" s="70" t="s">
        <v>1278</v>
      </c>
      <c r="B664" s="65" t="s">
        <v>1279</v>
      </c>
      <c r="C664" s="277" t="s">
        <v>1278</v>
      </c>
      <c r="D664" s="192">
        <v>1597942.07</v>
      </c>
      <c r="E664" s="192">
        <v>2229640.7799999998</v>
      </c>
      <c r="F664" s="71">
        <f t="shared" si="167"/>
        <v>139.53201570066929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32217</v>
      </c>
      <c r="E669" s="194">
        <v>77028</v>
      </c>
      <c r="F669" s="45">
        <f t="shared" si="167"/>
        <v>239.09116305056335</v>
      </c>
    </row>
    <row r="670" spans="1:6" ht="12.75" customHeight="1" x14ac:dyDescent="0.2">
      <c r="A670" s="63">
        <v>63312</v>
      </c>
      <c r="B670" s="64" t="s">
        <v>1290</v>
      </c>
      <c r="C670" s="247" t="s">
        <v>1291</v>
      </c>
      <c r="D670" s="194">
        <v>0</v>
      </c>
      <c r="E670" s="194">
        <v>8663.59</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26550</v>
      </c>
      <c r="E673" s="194">
        <v>0</v>
      </c>
      <c r="F673" s="45">
        <f t="shared" si="167"/>
        <v>0</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576</v>
      </c>
      <c r="E684" s="192">
        <v>576</v>
      </c>
      <c r="F684" s="71">
        <f t="shared" si="167"/>
        <v>100</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95.58</v>
      </c>
      <c r="E712" s="192">
        <v>33.53</v>
      </c>
      <c r="F712" s="71">
        <f t="shared" si="167"/>
        <v>35.080560786775479</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182618.7</v>
      </c>
      <c r="E722" s="192">
        <v>209555.36</v>
      </c>
      <c r="F722" s="71">
        <f t="shared" si="167"/>
        <v>114.75021999389985</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2078.7399999999998</v>
      </c>
      <c r="E726" s="192">
        <v>6922.05</v>
      </c>
      <c r="F726" s="71">
        <f t="shared" si="167"/>
        <v>332.99258204489263</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10849.52</v>
      </c>
      <c r="E734" s="192">
        <v>1809.96</v>
      </c>
      <c r="F734" s="71">
        <f t="shared" si="167"/>
        <v>16.682397009268612</v>
      </c>
    </row>
    <row r="735" spans="1:6" ht="12.75" customHeight="1" x14ac:dyDescent="0.2">
      <c r="A735" s="63" t="s">
        <v>1400</v>
      </c>
      <c r="B735" s="64" t="s">
        <v>1401</v>
      </c>
      <c r="C735" s="247" t="s">
        <v>1400</v>
      </c>
      <c r="D735" s="194">
        <v>0</v>
      </c>
      <c r="E735" s="194">
        <v>7575.98</v>
      </c>
      <c r="F735" s="45" t="str">
        <f t="shared" si="167"/>
        <v>-</v>
      </c>
    </row>
    <row r="736" spans="1:6" ht="12.75" customHeight="1" x14ac:dyDescent="0.2">
      <c r="A736" s="63" t="s">
        <v>1402</v>
      </c>
      <c r="B736" s="64" t="s">
        <v>1403</v>
      </c>
      <c r="C736" s="247" t="s">
        <v>1402</v>
      </c>
      <c r="D736" s="194">
        <v>1117.8</v>
      </c>
      <c r="E736" s="194">
        <v>0</v>
      </c>
      <c r="F736" s="45">
        <f t="shared" si="167"/>
        <v>0</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14435.98</v>
      </c>
      <c r="E741" s="192">
        <v>8155.25</v>
      </c>
      <c r="F741" s="71">
        <f t="shared" ref="F741:F1006" si="169">IF(D741&lt;&gt;0,IF(E741/D741&gt;=100,"&gt;&gt;100",E741/D741*100),"-")</f>
        <v>56.492527698154191</v>
      </c>
    </row>
    <row r="742" spans="1:6" ht="12.75" customHeight="1" x14ac:dyDescent="0.2">
      <c r="A742" s="70" t="s">
        <v>1414</v>
      </c>
      <c r="B742" s="65" t="s">
        <v>1415</v>
      </c>
      <c r="C742" s="278" t="s">
        <v>1414</v>
      </c>
      <c r="D742" s="192">
        <v>1775.7</v>
      </c>
      <c r="E742" s="192">
        <v>656.59</v>
      </c>
      <c r="F742" s="71">
        <f t="shared" si="169"/>
        <v>36.97640367179141</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3265.57</v>
      </c>
      <c r="E791" s="192">
        <v>8777.36</v>
      </c>
      <c r="F791" s="71">
        <f t="shared" si="169"/>
        <v>268.78492881793989</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89543.12</v>
      </c>
      <c r="E843" s="194">
        <v>1762898.16</v>
      </c>
      <c r="F843" s="45">
        <f t="shared" si="169"/>
        <v>1968.7700852952187</v>
      </c>
    </row>
    <row r="844" spans="1:6" ht="12.75" customHeight="1" x14ac:dyDescent="0.2">
      <c r="A844" s="63" t="s">
        <v>1617</v>
      </c>
      <c r="B844" s="64" t="s">
        <v>1618</v>
      </c>
      <c r="C844" s="247" t="s">
        <v>1617</v>
      </c>
      <c r="D844" s="194">
        <v>2147.46</v>
      </c>
      <c r="E844" s="194">
        <v>0</v>
      </c>
      <c r="F844" s="45">
        <f t="shared" si="169"/>
        <v>0</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58972.4</v>
      </c>
      <c r="E846" s="194">
        <v>57700</v>
      </c>
      <c r="F846" s="45">
        <f t="shared" si="169"/>
        <v>97.842380503421936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76977.929999999993</v>
      </c>
      <c r="E848" s="194">
        <v>45445.86</v>
      </c>
      <c r="F848" s="45">
        <f t="shared" si="169"/>
        <v>59.037518935622202</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3928.62</v>
      </c>
      <c r="E850" s="194">
        <v>0</v>
      </c>
      <c r="F850" s="45">
        <f t="shared" si="169"/>
        <v>0</v>
      </c>
    </row>
    <row r="851" spans="1:6" ht="12.75" customHeight="1" x14ac:dyDescent="0.2">
      <c r="A851" s="63">
        <v>37221</v>
      </c>
      <c r="B851" s="64" t="s">
        <v>1631</v>
      </c>
      <c r="C851" s="247" t="s">
        <v>1632</v>
      </c>
      <c r="D851" s="194">
        <v>64065.95</v>
      </c>
      <c r="E851" s="194">
        <v>65456.08</v>
      </c>
      <c r="F851" s="45">
        <f t="shared" si="169"/>
        <v>102.16984217045093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637.08000000000004</v>
      </c>
      <c r="E853" s="194">
        <v>637.08000000000004</v>
      </c>
      <c r="F853" s="45">
        <f t="shared" si="169"/>
        <v>100</v>
      </c>
    </row>
    <row r="854" spans="1:6" ht="12.75" customHeight="1" x14ac:dyDescent="0.2">
      <c r="A854" s="63" t="s">
        <v>1636</v>
      </c>
      <c r="B854" s="64" t="s">
        <v>1637</v>
      </c>
      <c r="C854" s="247" t="s">
        <v>1636</v>
      </c>
      <c r="D854" s="194">
        <v>1701</v>
      </c>
      <c r="E854" s="194">
        <v>1984</v>
      </c>
      <c r="F854" s="45">
        <f t="shared" si="169"/>
        <v>116.63727219282775</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62739.44</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188079.43</v>
      </c>
      <c r="E870" s="194">
        <v>173689.27</v>
      </c>
      <c r="F870" s="45">
        <f t="shared" si="169"/>
        <v>92.34889216752731</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4" zoomScale="130" zoomScaleNormal="130" workbookViewId="0">
      <selection activeCell="E263" sqref="E263"/>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22319178.25</v>
      </c>
      <c r="E6" s="180">
        <f t="shared" si="0"/>
        <v>22802935.07</v>
      </c>
      <c r="F6" s="181">
        <f t="shared" ref="F6:F298" si="1">IF(D6&gt;0,IF(E6/D6&gt;=100,"&gt;&gt;100",E6/D6*100),"-")</f>
        <v>102.1674490636769</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11511062.699999999</v>
      </c>
      <c r="E7" s="79">
        <f t="shared" si="2"/>
        <v>13368999.32</v>
      </c>
      <c r="F7" s="71">
        <f t="shared" si="1"/>
        <v>116.14044392269709</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2274602.3899999997</v>
      </c>
      <c r="E8" s="79">
        <f>E9+E10-E11</f>
        <v>2601397.8899999997</v>
      </c>
      <c r="F8" s="71">
        <f t="shared" si="1"/>
        <v>114.36714836125712</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2153642.64</v>
      </c>
      <c r="E9" s="192">
        <v>2451442.64</v>
      </c>
      <c r="F9" s="71">
        <f t="shared" si="1"/>
        <v>113.8277351343675</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1384186.53</v>
      </c>
      <c r="E10" s="192">
        <v>1413182.03</v>
      </c>
      <c r="F10" s="71">
        <f t="shared" si="1"/>
        <v>102.09476825352432</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1263226.78</v>
      </c>
      <c r="E11" s="192">
        <v>1263226.78</v>
      </c>
      <c r="F11" s="71">
        <f t="shared" si="1"/>
        <v>100</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9236460.3100000005</v>
      </c>
      <c r="E12" s="79">
        <f t="shared" si="3"/>
        <v>10767601.43</v>
      </c>
      <c r="F12" s="71">
        <f t="shared" si="1"/>
        <v>116.57714176871723</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8779883</v>
      </c>
      <c r="E13" s="79">
        <f t="shared" si="4"/>
        <v>10249432.99</v>
      </c>
      <c r="F13" s="71">
        <f t="shared" si="1"/>
        <v>116.73769445447053</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1414181.99</v>
      </c>
      <c r="E15" s="192">
        <v>1414181.99</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6396294.9500000002</v>
      </c>
      <c r="E16" s="192">
        <v>6412501.5099999998</v>
      </c>
      <c r="F16" s="71">
        <f t="shared" si="1"/>
        <v>100.25337418187696</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5801033.3099999996</v>
      </c>
      <c r="E17" s="192">
        <v>7764976.7599999998</v>
      </c>
      <c r="F17" s="71">
        <f t="shared" si="1"/>
        <v>133.85506245265813</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4831627.25</v>
      </c>
      <c r="E18" s="192">
        <v>5342227.2699999996</v>
      </c>
      <c r="F18" s="71">
        <f t="shared" si="1"/>
        <v>110.5678686202459</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447584.99000000011</v>
      </c>
      <c r="E19" s="79">
        <f t="shared" si="5"/>
        <v>449489.92000000016</v>
      </c>
      <c r="F19" s="71">
        <f t="shared" si="1"/>
        <v>100.42560185049996</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313428.13</v>
      </c>
      <c r="E20" s="192">
        <v>322730.18</v>
      </c>
      <c r="F20" s="71">
        <f t="shared" si="1"/>
        <v>102.96784146336833</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24850.74</v>
      </c>
      <c r="E21" s="192">
        <v>24850.74</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441906.75</v>
      </c>
      <c r="E22" s="192">
        <v>500355.19</v>
      </c>
      <c r="F22" s="71">
        <f t="shared" si="1"/>
        <v>113.22641937467577</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3594.68</v>
      </c>
      <c r="E24" s="192">
        <v>3594.68</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541.65</v>
      </c>
      <c r="E25" s="192">
        <v>541.65</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697319.42</v>
      </c>
      <c r="E26" s="192">
        <v>715314.4</v>
      </c>
      <c r="F26" s="71">
        <f t="shared" si="1"/>
        <v>102.58059355352529</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1034056.38</v>
      </c>
      <c r="E28" s="192">
        <v>1117896.92</v>
      </c>
      <c r="F28" s="71">
        <f t="shared" si="1"/>
        <v>108.10792734531553</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45803.070000000007</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16575.75</v>
      </c>
      <c r="E30" s="192">
        <v>66542.740000000005</v>
      </c>
      <c r="F30" s="71">
        <f t="shared" si="1"/>
        <v>401.44632972866992</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16575.75</v>
      </c>
      <c r="E34" s="192">
        <v>20739.669999999998</v>
      </c>
      <c r="F34" s="71">
        <f t="shared" si="1"/>
        <v>125.12055261451216</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8992.32</v>
      </c>
      <c r="E35" s="79">
        <f t="shared" si="7"/>
        <v>8920.4499999999989</v>
      </c>
      <c r="F35" s="71">
        <f t="shared" si="1"/>
        <v>99.200762428383328</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9782.89</v>
      </c>
      <c r="E37" s="192">
        <v>9782.89</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790.57</v>
      </c>
      <c r="E40" s="192">
        <v>862.44</v>
      </c>
      <c r="F40" s="71">
        <f t="shared" si="1"/>
        <v>109.09090909090908</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13955.000000000058</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57127.45</v>
      </c>
      <c r="E47" s="192">
        <v>57127.45</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11264.18</v>
      </c>
      <c r="E48" s="192">
        <v>11264.18</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189045.42</v>
      </c>
      <c r="E49" s="192">
        <v>203000.42</v>
      </c>
      <c r="F49" s="71">
        <f t="shared" si="1"/>
        <v>107.38182390242514</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257437.05</v>
      </c>
      <c r="E50" s="192">
        <v>257437.05</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12396.53</v>
      </c>
      <c r="E54" s="192">
        <v>14852</v>
      </c>
      <c r="F54" s="71">
        <f t="shared" si="1"/>
        <v>119.80772038626937</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12396.53</v>
      </c>
      <c r="E55" s="192">
        <v>14852</v>
      </c>
      <c r="F55" s="71">
        <f t="shared" si="1"/>
        <v>119.80772038626937</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10808115.549999999</v>
      </c>
      <c r="E69" s="79">
        <f>E70+E82+E88+E119+E135+E147+E165+E171</f>
        <v>9433935.75</v>
      </c>
      <c r="F69" s="71">
        <f t="shared" si="1"/>
        <v>87.28566701898373</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6751109.7599999998</v>
      </c>
      <c r="E70" s="79">
        <f t="shared" si="12"/>
        <v>4861370.83</v>
      </c>
      <c r="F70" s="71">
        <f t="shared" si="1"/>
        <v>72.008469760088758</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6747308.3499999996</v>
      </c>
      <c r="E71" s="79">
        <f t="shared" si="13"/>
        <v>4860085.8600000003</v>
      </c>
      <c r="F71" s="71">
        <f t="shared" si="1"/>
        <v>72.029994894186217</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6747308.3499999996</v>
      </c>
      <c r="E73" s="192">
        <v>4860085.8600000003</v>
      </c>
      <c r="F73" s="71">
        <f t="shared" si="1"/>
        <v>72.029994894186217</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3345.73</v>
      </c>
      <c r="E76" s="79">
        <f>SUM(E77:E79)</f>
        <v>1180.54</v>
      </c>
      <c r="F76" s="71">
        <f t="shared" si="1"/>
        <v>35.284975177315566</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3345.73</v>
      </c>
      <c r="E77" s="192">
        <v>1180.54</v>
      </c>
      <c r="F77" s="71">
        <f t="shared" ref="F77:F79" si="14">IF(D77&gt;0,IF(E77/D77&gt;=100,"&gt;&gt;100",E77/D77*100),"-")</f>
        <v>35.284975177315566</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455.68</v>
      </c>
      <c r="E80" s="192">
        <v>104.43</v>
      </c>
      <c r="F80" s="71">
        <f t="shared" si="1"/>
        <v>22.917398174157306</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24719.170000000002</v>
      </c>
      <c r="E82" s="79">
        <f>SUM(E83:E85)-E86+E87</f>
        <v>39675.78</v>
      </c>
      <c r="F82" s="71">
        <f t="shared" si="1"/>
        <v>160.50611731704583</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18607.39</v>
      </c>
      <c r="E83" s="192">
        <v>6245.32</v>
      </c>
      <c r="F83" s="71">
        <f t="shared" si="1"/>
        <v>33.563654010583967</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524.80999999999995</v>
      </c>
      <c r="E85" s="192">
        <v>814.46</v>
      </c>
      <c r="F85" s="71">
        <f t="shared" si="1"/>
        <v>155.19140260284675</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5586.97</v>
      </c>
      <c r="E87" s="192">
        <v>32616</v>
      </c>
      <c r="F87" s="71">
        <f t="shared" si="1"/>
        <v>583.78691849070242</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19908.419999999998</v>
      </c>
      <c r="E89" s="79">
        <f t="shared" si="16"/>
        <v>19908.419999999998</v>
      </c>
      <c r="F89" s="71">
        <f t="shared" si="1"/>
        <v>100</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19908.419999999998</v>
      </c>
      <c r="E94" s="192">
        <v>19908.419999999998</v>
      </c>
      <c r="F94" s="71">
        <f t="shared" si="1"/>
        <v>100</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19908.419999999998</v>
      </c>
      <c r="E118" s="192">
        <v>19908.419999999998</v>
      </c>
      <c r="F118" s="71">
        <f t="shared" si="1"/>
        <v>100</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1816404.54</v>
      </c>
      <c r="E135" s="79">
        <f t="shared" si="21"/>
        <v>2216404.54</v>
      </c>
      <c r="F135" s="71">
        <f t="shared" si="1"/>
        <v>122.02152610783499</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1816404.54</v>
      </c>
      <c r="E136" s="79">
        <f t="shared" si="22"/>
        <v>2216404.54</v>
      </c>
      <c r="F136" s="71">
        <f t="shared" si="1"/>
        <v>122.02152610783499</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1816404.54</v>
      </c>
      <c r="E140" s="192">
        <v>2216404.54</v>
      </c>
      <c r="F140" s="71">
        <f t="shared" si="1"/>
        <v>122.02152610783499</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2215882.08</v>
      </c>
      <c r="E147" s="79">
        <f t="shared" si="24"/>
        <v>2316484.6000000006</v>
      </c>
      <c r="F147" s="71">
        <f t="shared" si="1"/>
        <v>104.5400665002896</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1797613.04</v>
      </c>
      <c r="E148" s="192">
        <v>1959198.78</v>
      </c>
      <c r="F148" s="71">
        <f t="shared" si="1"/>
        <v>108.98890564345261</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1467601.1</v>
      </c>
      <c r="E159" s="192">
        <v>1604935.59</v>
      </c>
      <c r="F159" s="71">
        <f t="shared" si="1"/>
        <v>109.35775327505546</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3363266.92</v>
      </c>
      <c r="E160" s="192">
        <v>3259629.71</v>
      </c>
      <c r="F160" s="71">
        <f t="shared" si="1"/>
        <v>96.918555307528194</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2233965</v>
      </c>
      <c r="E161" s="192">
        <v>2407654.27</v>
      </c>
      <c r="F161" s="71">
        <f t="shared" si="1"/>
        <v>107.77493246313171</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163564.1</v>
      </c>
      <c r="E163" s="192">
        <v>169159.19</v>
      </c>
      <c r="F163" s="71">
        <f t="shared" si="1"/>
        <v>103.4207323000585</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6810128.0800000001</v>
      </c>
      <c r="E164" s="192">
        <v>7084092.9400000004</v>
      </c>
      <c r="F164" s="71">
        <f t="shared" si="1"/>
        <v>104.02290319332732</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22319178.25</v>
      </c>
      <c r="E176" s="79">
        <f>E177+E251</f>
        <v>22802935.070000004</v>
      </c>
      <c r="F176" s="71">
        <f t="shared" si="1"/>
        <v>102.1674490636769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550889.21</v>
      </c>
      <c r="E177" s="79">
        <f>E178+E197+E203+E219+E247+E248</f>
        <v>583238.76</v>
      </c>
      <c r="F177" s="71">
        <f t="shared" si="1"/>
        <v>105.87224244235969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169458.39</v>
      </c>
      <c r="E178" s="79">
        <f>SUM(E179:E181)+E185+E186+SUM(E194:E196)</f>
        <v>154639.20000000001</v>
      </c>
      <c r="F178" s="71">
        <f t="shared" si="1"/>
        <v>91.254968255038889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34585.89</v>
      </c>
      <c r="E179" s="192">
        <v>67095.41</v>
      </c>
      <c r="F179" s="71">
        <f t="shared" si="1"/>
        <v>193.99648238053149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106624.29</v>
      </c>
      <c r="E180" s="192">
        <v>54771.55</v>
      </c>
      <c r="F180" s="71">
        <f t="shared" si="1"/>
        <v>51.368735960633373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1440.57</v>
      </c>
      <c r="E181" s="79">
        <f t="shared" si="28"/>
        <v>1835.13</v>
      </c>
      <c r="F181" s="71">
        <f t="shared" si="1"/>
        <v>127.38915845811034</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1440.57</v>
      </c>
      <c r="E184" s="192">
        <v>1835.13</v>
      </c>
      <c r="F184" s="71">
        <f t="shared" si="1"/>
        <v>127.38915845811034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11086.82</v>
      </c>
      <c r="E194" s="192">
        <v>26464.240000000002</v>
      </c>
      <c r="F194" s="71">
        <f t="shared" si="1"/>
        <v>238.70000595301448</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8400</v>
      </c>
      <c r="E195" s="192">
        <v>400</v>
      </c>
      <c r="F195" s="71">
        <f t="shared" si="1"/>
        <v>4.7619047619047619</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7320.82</v>
      </c>
      <c r="E196" s="192">
        <v>4072.87</v>
      </c>
      <c r="F196" s="71">
        <f t="shared" si="1"/>
        <v>55.63406831475163</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4310</v>
      </c>
      <c r="E197" s="79">
        <f>SUM(E198:E202)</f>
        <v>34285.729999999996</v>
      </c>
      <c r="F197" s="71">
        <f t="shared" si="1"/>
        <v>795.49257540603242</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28995.5</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4310</v>
      </c>
      <c r="E199" s="192">
        <v>5290.23</v>
      </c>
      <c r="F199" s="71">
        <f t="shared" ref="F199:F202" si="30">IF(D199&gt;0,IF(E199/D199&gt;=100,"&gt;&gt;100",E199/D199*100),"-")</f>
        <v>122.7431554524362</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0.02</v>
      </c>
      <c r="E219" s="79">
        <f t="shared" si="34"/>
        <v>0.05</v>
      </c>
      <c r="F219" s="71">
        <f t="shared" si="1"/>
        <v>250</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0.02</v>
      </c>
      <c r="E220" s="79">
        <f t="shared" si="35"/>
        <v>0.05</v>
      </c>
      <c r="F220" s="71">
        <f t="shared" si="1"/>
        <v>250</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0.02</v>
      </c>
      <c r="E230" s="192">
        <v>0.05</v>
      </c>
      <c r="F230" s="71">
        <f t="shared" si="1"/>
        <v>250</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6935.61</v>
      </c>
      <c r="E247" s="192">
        <v>986.19</v>
      </c>
      <c r="F247" s="71">
        <f>IF(D247&gt;0,IF(E247/D247&gt;=100,"&gt;&gt;100",E247/D247*100),"-")</f>
        <v>14.219225129440671</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370185.19</v>
      </c>
      <c r="E248" s="79">
        <f t="shared" si="37"/>
        <v>393327.59</v>
      </c>
      <c r="F248" s="71">
        <f t="shared" si="1"/>
        <v>106.25157370558233</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370185.19</v>
      </c>
      <c r="E250" s="192">
        <v>393327.59</v>
      </c>
      <c r="F250" s="71">
        <f t="shared" si="1"/>
        <v>106.25157370558233</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21768289.039999999</v>
      </c>
      <c r="E251" s="79">
        <f>+E252+E255-E264+E274+E291</f>
        <v>22219696.310000002</v>
      </c>
      <c r="F251" s="71">
        <f t="shared" si="1"/>
        <v>102.07369200753686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13327467.23</v>
      </c>
      <c r="E252" s="79">
        <f>E253-E254</f>
        <v>15585403.85</v>
      </c>
      <c r="F252" s="71">
        <f t="shared" si="1"/>
        <v>116.94197840469947</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13327467.23</v>
      </c>
      <c r="E253" s="192">
        <v>15585403.85</v>
      </c>
      <c r="F253" s="71">
        <f t="shared" si="1"/>
        <v>116.94197840469947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6224939.7299999986</v>
      </c>
      <c r="E255" s="79">
        <f>E256-E260</f>
        <v>4317807.8599999994</v>
      </c>
      <c r="F255" s="71">
        <f t="shared" si="1"/>
        <v>69.363046829049395</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8930515.8699999992</v>
      </c>
      <c r="E256" s="79">
        <f>SUM(E257:E259)</f>
        <v>7174420.8300000001</v>
      </c>
      <c r="F256" s="71">
        <f t="shared" si="1"/>
        <v>80.336017923676792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8930515.8699999992</v>
      </c>
      <c r="E257" s="192">
        <v>7174420.8300000001</v>
      </c>
      <c r="F257" s="71">
        <f t="shared" si="1"/>
        <v>80.336017923676792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2705576.14</v>
      </c>
      <c r="E260" s="79">
        <f>SUM(E261:E263)</f>
        <v>2856612.97</v>
      </c>
      <c r="F260" s="71">
        <f t="shared" si="1"/>
        <v>105.58242763036785</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2705576.14</v>
      </c>
      <c r="E262" s="192">
        <v>2456612.9700000002</v>
      </c>
      <c r="F262" s="71">
        <f t="shared" si="1"/>
        <v>90.798145861827422</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400000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2215882.08</v>
      </c>
      <c r="E274" s="79">
        <f>SUM(E275:E277)+SUM(E286:E290)</f>
        <v>2316484.6</v>
      </c>
      <c r="F274" s="71">
        <f t="shared" si="1"/>
        <v>104.54006650028957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568553.57999999996</v>
      </c>
      <c r="E275" s="192">
        <v>602362.27</v>
      </c>
      <c r="F275" s="71">
        <f t="shared" ref="F275:F290" si="39">IF(D275&gt;0,IF(E275/D275&gt;=100,"&gt;&gt;100",E275/D275*100),"-")</f>
        <v>105.94643868041427</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324189.96000000002</v>
      </c>
      <c r="E286" s="192">
        <v>454662.91</v>
      </c>
      <c r="F286" s="71">
        <f t="shared" si="39"/>
        <v>140.24583302949912</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843124.04</v>
      </c>
      <c r="E287" s="192">
        <v>880640.89</v>
      </c>
      <c r="F287" s="71">
        <f t="shared" si="39"/>
        <v>104.44974264996642</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467028.3</v>
      </c>
      <c r="E288" s="192">
        <v>361768.7</v>
      </c>
      <c r="F288" s="71">
        <f t="shared" si="39"/>
        <v>77.461836895108931</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12986.2</v>
      </c>
      <c r="E290" s="192">
        <v>17049.830000000002</v>
      </c>
      <c r="F290" s="71">
        <f t="shared" si="39"/>
        <v>131.2919098735581</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2320833.08</v>
      </c>
      <c r="E297" s="79">
        <f t="shared" si="42"/>
        <v>1722599.67</v>
      </c>
      <c r="F297" s="71">
        <f t="shared" si="1"/>
        <v>74.223333200679804</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2320833.08</v>
      </c>
      <c r="E298" s="193">
        <v>1722599.67</v>
      </c>
      <c r="F298" s="75">
        <f t="shared" si="1"/>
        <v>74.223333200679804</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19908.419999999998</v>
      </c>
      <c r="E300" s="192">
        <v>19908.419999999998</v>
      </c>
      <c r="F300" s="71">
        <f t="shared" ref="F300:F365" si="43">IF(D300&gt;0,IF(E300/D300&gt;=100,"&gt;&gt;100",E300/D300*100),"-")</f>
        <v>100</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8810876.4399999995</v>
      </c>
      <c r="E302" s="192">
        <v>9396694.8599999994</v>
      </c>
      <c r="F302" s="71">
        <f t="shared" si="43"/>
        <v>106.64880984303078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215133.72</v>
      </c>
      <c r="E303" s="192">
        <v>3882.68</v>
      </c>
      <c r="F303" s="71">
        <f t="shared" si="43"/>
        <v>1.8047751881945795</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220075.04</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1748.98</v>
      </c>
      <c r="E308" s="192">
        <v>3358.73</v>
      </c>
      <c r="F308" s="71">
        <f t="shared" si="43"/>
        <v>192.03936008416335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1030.29</v>
      </c>
      <c r="E309" s="192">
        <v>1189.04</v>
      </c>
      <c r="F309" s="71">
        <f t="shared" si="43"/>
        <v>115.4082831047569</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2445.2600000000002</v>
      </c>
      <c r="E311" s="192">
        <v>27705.79</v>
      </c>
      <c r="F311" s="71">
        <f t="shared" si="43"/>
        <v>1133.04065825311</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362.44</v>
      </c>
      <c r="E314" s="192">
        <v>362.44</v>
      </c>
      <c r="F314" s="71">
        <f t="shared" si="43"/>
        <v>100</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2233965</v>
      </c>
      <c r="E332" s="192">
        <v>2407654.27</v>
      </c>
      <c r="F332" s="71">
        <f t="shared" si="43"/>
        <v>107.77493246313171</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86876.25</v>
      </c>
      <c r="E336" s="192">
        <v>65823.58</v>
      </c>
      <c r="F336" s="71">
        <f t="shared" si="43"/>
        <v>75.767059466770263</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82582.14</v>
      </c>
      <c r="E337" s="192">
        <v>88815.62</v>
      </c>
      <c r="F337" s="71">
        <f t="shared" si="43"/>
        <v>107.54821805295916</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4310</v>
      </c>
      <c r="E338" s="192">
        <v>31691.75</v>
      </c>
      <c r="F338" s="71">
        <f t="shared" si="43"/>
        <v>735.30742459396754</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2593.98</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0.02</v>
      </c>
      <c r="E342" s="192">
        <v>0.05</v>
      </c>
      <c r="F342" s="71">
        <f t="shared" si="43"/>
        <v>250</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4002.75</v>
      </c>
      <c r="E344" s="192">
        <v>3971.72</v>
      </c>
      <c r="F344" s="71">
        <f t="shared" si="43"/>
        <v>99.224782961713814</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0</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6935.61</v>
      </c>
      <c r="E368" s="192">
        <v>986.19</v>
      </c>
      <c r="F368" s="71">
        <f t="shared" si="44"/>
        <v>14.219225129440671</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535903.63</v>
      </c>
      <c r="E389" s="192">
        <v>131055.76</v>
      </c>
      <c r="F389" s="71">
        <f t="shared" si="44"/>
        <v>24.455098391477588</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85502.1</v>
      </c>
      <c r="E391" s="288">
        <v>85502.1</v>
      </c>
      <c r="F391" s="263">
        <f t="shared" si="44"/>
        <v>100</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1699427.35</v>
      </c>
      <c r="E392" s="288">
        <v>1506041.81</v>
      </c>
      <c r="F392" s="263">
        <f t="shared" si="44"/>
        <v>88.62054679771984</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1382101.1099999999</v>
      </c>
      <c r="E5" s="58">
        <f t="shared" si="0"/>
        <v>1969561.81</v>
      </c>
      <c r="F5" s="59">
        <f t="shared" ref="F5:F141" si="1">IF(D5&gt;0,IF(E5/D5&gt;=100,"&gt;&gt;100",E5/D5*100),"-")</f>
        <v>142.5049003831565</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1382101.1099999999</v>
      </c>
      <c r="E6" s="60">
        <f t="shared" si="2"/>
        <v>1969561.81</v>
      </c>
      <c r="F6" s="45">
        <f t="shared" si="1"/>
        <v>142.5049003831565</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1194021.68</v>
      </c>
      <c r="E7" s="194">
        <v>1795872.54</v>
      </c>
      <c r="F7" s="45">
        <f t="shared" si="1"/>
        <v>150.40535444884051</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188079.43</v>
      </c>
      <c r="E8" s="194">
        <v>173689.27</v>
      </c>
      <c r="F8" s="45">
        <f t="shared" si="1"/>
        <v>92.34889216752731</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51026.51</v>
      </c>
      <c r="E28" s="60">
        <f t="shared" si="6"/>
        <v>132561.76</v>
      </c>
      <c r="F28" s="45">
        <f t="shared" si="1"/>
        <v>259.78997975758091</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49433.75</v>
      </c>
      <c r="E30" s="194">
        <v>130969</v>
      </c>
      <c r="F30" s="45">
        <f t="shared" si="1"/>
        <v>264.93842769363039</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1592.76</v>
      </c>
      <c r="E34" s="194">
        <v>1592.76</v>
      </c>
      <c r="F34" s="45">
        <f t="shared" si="1"/>
        <v>100</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25830.57</v>
      </c>
      <c r="E35" s="60">
        <f t="shared" si="7"/>
        <v>24983.919999999998</v>
      </c>
      <c r="F35" s="45">
        <f t="shared" si="1"/>
        <v>96.722294552539864</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25830.57</v>
      </c>
      <c r="E54" s="60">
        <f t="shared" si="12"/>
        <v>24983.919999999998</v>
      </c>
      <c r="F54" s="45">
        <f t="shared" si="1"/>
        <v>96.722294552539864</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22565</v>
      </c>
      <c r="E55" s="194">
        <v>16206.56</v>
      </c>
      <c r="F55" s="45">
        <f t="shared" si="1"/>
        <v>71.821670729005092</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3265.57</v>
      </c>
      <c r="E56" s="194">
        <v>8777.36</v>
      </c>
      <c r="F56" s="45">
        <f t="shared" si="1"/>
        <v>268.78492881793989</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1300919.83</v>
      </c>
      <c r="E75" s="60">
        <f t="shared" si="15"/>
        <v>1475885.59</v>
      </c>
      <c r="F75" s="45">
        <f t="shared" si="1"/>
        <v>113.44938834547553</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1300919.83</v>
      </c>
      <c r="E81" s="194">
        <v>1475885.59</v>
      </c>
      <c r="F81" s="45">
        <f t="shared" si="1"/>
        <v>113.44938834547553</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1267345.1800000002</v>
      </c>
      <c r="E82" s="60">
        <f t="shared" si="16"/>
        <v>3002676.6</v>
      </c>
      <c r="F82" s="45">
        <f t="shared" si="1"/>
        <v>236.92650174437873</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90253.1</v>
      </c>
      <c r="E83" s="194">
        <v>87910.8</v>
      </c>
      <c r="F83" s="45">
        <f t="shared" si="1"/>
        <v>97.404742884177935</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251543.48</v>
      </c>
      <c r="E84" s="194">
        <v>1698377.54</v>
      </c>
      <c r="F84" s="45">
        <f t="shared" si="1"/>
        <v>675.18249330095932</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924884.98</v>
      </c>
      <c r="E86" s="194">
        <v>1215724.6399999999</v>
      </c>
      <c r="F86" s="45">
        <f t="shared" si="1"/>
        <v>131.44603559244737</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663.62</v>
      </c>
      <c r="E88" s="194">
        <v>663.62</v>
      </c>
      <c r="F88" s="45">
        <f t="shared" si="1"/>
        <v>100</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45165.79</v>
      </c>
      <c r="E89" s="60">
        <f t="shared" si="17"/>
        <v>66567.67</v>
      </c>
      <c r="F89" s="45">
        <f t="shared" si="1"/>
        <v>147.38515588900361</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36128.71</v>
      </c>
      <c r="E94" s="60">
        <f t="shared" si="19"/>
        <v>34530.589999999997</v>
      </c>
      <c r="F94" s="45">
        <f t="shared" si="1"/>
        <v>95.576592687643696</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36128.71</v>
      </c>
      <c r="E95" s="194">
        <v>34530.589999999997</v>
      </c>
      <c r="F95" s="45">
        <f t="shared" si="1"/>
        <v>95.576592687643696</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7000</v>
      </c>
      <c r="E104" s="194">
        <v>30000</v>
      </c>
      <c r="F104" s="45">
        <f t="shared" si="1"/>
        <v>428.57142857142856</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2037.08</v>
      </c>
      <c r="E106" s="194">
        <v>2037.08</v>
      </c>
      <c r="F106" s="45">
        <f t="shared" si="1"/>
        <v>100</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230401.5</v>
      </c>
      <c r="E107" s="60">
        <f t="shared" si="21"/>
        <v>409752.83</v>
      </c>
      <c r="F107" s="45">
        <f t="shared" si="1"/>
        <v>177.84295241133415</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9042.7000000000007</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230401.5</v>
      </c>
      <c r="E113" s="194">
        <v>400710.13</v>
      </c>
      <c r="F113" s="45">
        <f t="shared" si="1"/>
        <v>173.91819497702923</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458490.73</v>
      </c>
      <c r="E114" s="60">
        <f t="shared" si="22"/>
        <v>678390.16</v>
      </c>
      <c r="F114" s="45">
        <f t="shared" si="1"/>
        <v>147.96158692237901</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380560.16</v>
      </c>
      <c r="E115" s="60">
        <f t="shared" si="23"/>
        <v>613826.92000000004</v>
      </c>
      <c r="F115" s="45">
        <f t="shared" si="1"/>
        <v>161.29563325808988</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376169.91</v>
      </c>
      <c r="E116" s="194">
        <v>613826.92000000004</v>
      </c>
      <c r="F116" s="45">
        <f t="shared" si="1"/>
        <v>163.17810215070102</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4390.25</v>
      </c>
      <c r="E117" s="194">
        <v>0</v>
      </c>
      <c r="F117" s="45">
        <f t="shared" si="1"/>
        <v>0</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1934.15</v>
      </c>
      <c r="E118" s="60">
        <f t="shared" si="24"/>
        <v>1859.08</v>
      </c>
      <c r="F118" s="45">
        <f t="shared" si="1"/>
        <v>96.118708476591777</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1934.15</v>
      </c>
      <c r="E120" s="194">
        <v>1859.08</v>
      </c>
      <c r="F120" s="45">
        <f t="shared" si="1"/>
        <v>96.118708476591777</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75996.42</v>
      </c>
      <c r="E126" s="194">
        <v>62704.160000000003</v>
      </c>
      <c r="F126" s="45">
        <f t="shared" si="1"/>
        <v>82.509360309340892</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298587.69</v>
      </c>
      <c r="E129" s="60">
        <f t="shared" si="26"/>
        <v>1946058.42</v>
      </c>
      <c r="F129" s="45">
        <f t="shared" si="1"/>
        <v>651.75440420869324</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13000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162134.74</v>
      </c>
      <c r="E135" s="194">
        <v>202945.86</v>
      </c>
      <c r="F135" s="45">
        <f t="shared" si="1"/>
        <v>125.17111385258953</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136452.95000000001</v>
      </c>
      <c r="E138" s="194">
        <v>1730112.56</v>
      </c>
      <c r="F138" s="45">
        <f t="shared" si="1"/>
        <v>1267.9187661388046</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5059868.9100000011</v>
      </c>
      <c r="E141" s="81">
        <f t="shared" si="28"/>
        <v>9706438.7599999998</v>
      </c>
      <c r="F141" s="61">
        <f t="shared" si="1"/>
        <v>191.83182277344807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53089.120000000003</v>
      </c>
      <c r="E5" s="82">
        <f t="shared" si="0"/>
        <v>0.01</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53089.120000000003</v>
      </c>
      <c r="E6" s="83">
        <f t="shared" si="1"/>
        <v>0.01</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53089.120000000003</v>
      </c>
      <c r="E14" s="60">
        <f>SUM(E15:E21)</f>
        <v>0.01</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0.01</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53089.120000000003</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180704.02</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10282823.459999999</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7104484.75</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1248074.8400000001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3461546.17</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19825.169999999998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16603.95</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1934121.18</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424313.44</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2455972.9900000002</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0.03</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0.03</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722365.69</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10273616.310000001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7119303.9400000013</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1215565.32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3513398.91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19430.61</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16603.95</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1918743.76</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432313.44</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3247.95</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2425997.2599999998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728315.11</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189911.16999999806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98501.57</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65823.58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5984</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4500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1484</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28861.32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20410.7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732.57</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2927.3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4790.75</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142.30000000000001</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142.30000000000001</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26464.240000000002</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7150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7972.72</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854.7</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10486.82</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400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400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3971.72</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3971.72</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31691.75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30466.75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1225</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0.05</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0.05</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986.19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91409.599999999991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88815.62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2593.98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00"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9</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35652</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2025-11-26T12:43:51Z</cp:lastPrinted>
  <dcterms:created xsi:type="dcterms:W3CDTF">2022-04-01T05:14:30Z</dcterms:created>
  <dcterms:modified xsi:type="dcterms:W3CDTF">2026-02-26T08:18:45Z</dcterms:modified>
</cp:coreProperties>
</file>